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hinkpad\Downloads\Blaze Work Samples\"/>
    </mc:Choice>
  </mc:AlternateContent>
  <bookViews>
    <workbookView xWindow="28680" yWindow="-120" windowWidth="29040" windowHeight="15840"/>
  </bookViews>
  <sheets>
    <sheet name="Takeoff Breakdown" sheetId="1" r:id="rId1"/>
    <sheet name="LABOR SHEET" sheetId="6" r:id="rId2"/>
  </sheets>
  <definedNames>
    <definedName name="_xlnm._FilterDatabase" localSheetId="0" hidden="1">'Takeoff Breakdown'!$A$8:$AJ$18</definedName>
    <definedName name="_xlnm.Print_Area" localSheetId="0">'Takeoff Breakdown'!$A$2:$Q$405</definedName>
    <definedName name="_xlnm.Print_Titles" localSheetId="0">'Takeoff Breakdown'!$1:$8</definedName>
  </definedNames>
  <calcPr calcId="152511"/>
</workbook>
</file>

<file path=xl/calcChain.xml><?xml version="1.0" encoding="utf-8"?>
<calcChain xmlns="http://schemas.openxmlformats.org/spreadsheetml/2006/main">
  <c r="P395" i="1" l="1"/>
  <c r="L395" i="1"/>
  <c r="P394" i="1"/>
  <c r="L394" i="1"/>
  <c r="P393" i="1"/>
  <c r="Q393" i="1" s="1"/>
  <c r="O393" i="1"/>
  <c r="L393" i="1"/>
  <c r="J393" i="1"/>
  <c r="M393" i="1" s="1"/>
  <c r="P392" i="1"/>
  <c r="Q392" i="1" s="1"/>
  <c r="O392" i="1"/>
  <c r="L392" i="1"/>
  <c r="J392" i="1"/>
  <c r="M392" i="1" s="1"/>
  <c r="P391" i="1"/>
  <c r="L391" i="1"/>
  <c r="P390" i="1"/>
  <c r="L390" i="1"/>
  <c r="P389" i="1"/>
  <c r="Q389" i="1" s="1"/>
  <c r="O389" i="1"/>
  <c r="L389" i="1"/>
  <c r="J389" i="1"/>
  <c r="M389" i="1" s="1"/>
  <c r="P388" i="1"/>
  <c r="Q388" i="1" s="1"/>
  <c r="O388" i="1"/>
  <c r="L388" i="1"/>
  <c r="J388" i="1"/>
  <c r="M388" i="1" s="1"/>
  <c r="P387" i="1"/>
  <c r="L387" i="1"/>
  <c r="P386" i="1"/>
  <c r="L386" i="1"/>
  <c r="P385" i="1"/>
  <c r="L385" i="1"/>
  <c r="P384" i="1"/>
  <c r="Q384" i="1" s="1"/>
  <c r="O384" i="1"/>
  <c r="L384" i="1"/>
  <c r="J384" i="1"/>
  <c r="M384" i="1" s="1"/>
  <c r="P383" i="1"/>
  <c r="Q383" i="1" s="1"/>
  <c r="O383" i="1"/>
  <c r="L383" i="1"/>
  <c r="J383" i="1"/>
  <c r="M383" i="1" s="1"/>
  <c r="P382" i="1"/>
  <c r="L382" i="1"/>
  <c r="P381" i="1"/>
  <c r="L381" i="1"/>
  <c r="P380" i="1"/>
  <c r="L380" i="1"/>
  <c r="P379" i="1"/>
  <c r="L379" i="1"/>
  <c r="P378" i="1"/>
  <c r="Q378" i="1" s="1"/>
  <c r="O378" i="1"/>
  <c r="L378" i="1"/>
  <c r="J378" i="1"/>
  <c r="M378" i="1" s="1"/>
  <c r="P374" i="1"/>
  <c r="L374" i="1"/>
  <c r="P373" i="1"/>
  <c r="L373" i="1"/>
  <c r="P372" i="1"/>
  <c r="L372" i="1"/>
  <c r="P371" i="1"/>
  <c r="L371" i="1"/>
  <c r="P370" i="1"/>
  <c r="L370" i="1"/>
  <c r="P369" i="1"/>
  <c r="L369" i="1"/>
  <c r="P368" i="1"/>
  <c r="L368" i="1"/>
  <c r="P367" i="1"/>
  <c r="Q367" i="1" s="1"/>
  <c r="O367" i="1"/>
  <c r="L367" i="1"/>
  <c r="J367" i="1"/>
  <c r="M367" i="1" s="1"/>
  <c r="P366" i="1"/>
  <c r="Q366" i="1" s="1"/>
  <c r="O366" i="1"/>
  <c r="L366" i="1"/>
  <c r="J366" i="1"/>
  <c r="M366" i="1" s="1"/>
  <c r="P365" i="1"/>
  <c r="L365" i="1"/>
  <c r="P364" i="1"/>
  <c r="L364" i="1"/>
  <c r="P363" i="1"/>
  <c r="L363" i="1"/>
  <c r="P362" i="1"/>
  <c r="L362" i="1"/>
  <c r="P361" i="1"/>
  <c r="Q361" i="1" s="1"/>
  <c r="O361" i="1"/>
  <c r="L361" i="1"/>
  <c r="J361" i="1"/>
  <c r="M361" i="1" s="1"/>
  <c r="P360" i="1"/>
  <c r="L360" i="1"/>
  <c r="P359" i="1"/>
  <c r="L359" i="1"/>
  <c r="P358" i="1"/>
  <c r="L358" i="1"/>
  <c r="P357" i="1"/>
  <c r="L357" i="1"/>
  <c r="P356" i="1"/>
  <c r="L356" i="1"/>
  <c r="P355" i="1"/>
  <c r="Q355" i="1" s="1"/>
  <c r="O355" i="1"/>
  <c r="L355" i="1"/>
  <c r="J355" i="1"/>
  <c r="M355" i="1" s="1"/>
  <c r="P354" i="1"/>
  <c r="L354" i="1"/>
  <c r="P353" i="1"/>
  <c r="L353" i="1"/>
  <c r="P352" i="1"/>
  <c r="L352" i="1"/>
  <c r="P351" i="1"/>
  <c r="L351" i="1"/>
  <c r="P350" i="1"/>
  <c r="L350" i="1"/>
  <c r="P349" i="1"/>
  <c r="Q349" i="1" s="1"/>
  <c r="O349" i="1"/>
  <c r="L349" i="1"/>
  <c r="J349" i="1"/>
  <c r="M349" i="1" s="1"/>
  <c r="P348" i="1"/>
  <c r="Q348" i="1" s="1"/>
  <c r="O348" i="1"/>
  <c r="L348" i="1"/>
  <c r="J348" i="1"/>
  <c r="M348" i="1" s="1"/>
  <c r="P347" i="1"/>
  <c r="Q347" i="1" s="1"/>
  <c r="O347" i="1"/>
  <c r="L347" i="1"/>
  <c r="J347" i="1"/>
  <c r="M347" i="1" s="1"/>
  <c r="P346" i="1"/>
  <c r="L346" i="1"/>
  <c r="P345" i="1"/>
  <c r="L345" i="1"/>
  <c r="P344" i="1"/>
  <c r="L344" i="1"/>
  <c r="P343" i="1"/>
  <c r="L343" i="1"/>
  <c r="P342" i="1"/>
  <c r="L342" i="1"/>
  <c r="P341" i="1"/>
  <c r="L341" i="1"/>
  <c r="P340" i="1"/>
  <c r="L340" i="1"/>
  <c r="P339" i="1"/>
  <c r="L339" i="1"/>
  <c r="P338" i="1"/>
  <c r="L338" i="1"/>
  <c r="P337" i="1"/>
  <c r="L337" i="1"/>
  <c r="P336" i="1"/>
  <c r="L336" i="1"/>
  <c r="P335" i="1"/>
  <c r="L335" i="1"/>
  <c r="P334" i="1"/>
  <c r="L334" i="1"/>
  <c r="P333" i="1"/>
  <c r="L333" i="1"/>
  <c r="P332" i="1"/>
  <c r="Q332" i="1" s="1"/>
  <c r="O332" i="1"/>
  <c r="L332" i="1"/>
  <c r="J332" i="1"/>
  <c r="M332" i="1" s="1"/>
  <c r="P331" i="1"/>
  <c r="Q331" i="1" s="1"/>
  <c r="O331" i="1"/>
  <c r="L331" i="1"/>
  <c r="J331" i="1"/>
  <c r="M331" i="1" s="1"/>
  <c r="P330" i="1"/>
  <c r="L330" i="1"/>
  <c r="P329" i="1"/>
  <c r="L329" i="1"/>
  <c r="P328" i="1"/>
  <c r="L328" i="1"/>
  <c r="P327" i="1"/>
  <c r="L327" i="1"/>
  <c r="P326" i="1"/>
  <c r="L326" i="1"/>
  <c r="P325" i="1"/>
  <c r="L325" i="1"/>
  <c r="P324" i="1"/>
  <c r="L324" i="1"/>
  <c r="P323" i="1"/>
  <c r="L323" i="1"/>
  <c r="P322" i="1"/>
  <c r="L322" i="1"/>
  <c r="P321" i="1"/>
  <c r="L321" i="1"/>
  <c r="P320" i="1"/>
  <c r="L320" i="1"/>
  <c r="P319" i="1"/>
  <c r="L319" i="1"/>
  <c r="P318" i="1"/>
  <c r="L318" i="1"/>
  <c r="P317" i="1"/>
  <c r="L317" i="1"/>
  <c r="P316" i="1"/>
  <c r="Q316" i="1" s="1"/>
  <c r="O316" i="1"/>
  <c r="L316" i="1"/>
  <c r="J316" i="1"/>
  <c r="M316" i="1" s="1"/>
  <c r="P315" i="1"/>
  <c r="Q315" i="1" s="1"/>
  <c r="O315" i="1"/>
  <c r="L315" i="1"/>
  <c r="J315" i="1"/>
  <c r="M315" i="1" s="1"/>
  <c r="P314" i="1"/>
  <c r="L314" i="1"/>
  <c r="P313" i="1"/>
  <c r="L313" i="1"/>
  <c r="P312" i="1"/>
  <c r="L312" i="1"/>
  <c r="P311" i="1"/>
  <c r="L311" i="1"/>
  <c r="P310" i="1"/>
  <c r="L310" i="1"/>
  <c r="P309" i="1"/>
  <c r="L309" i="1"/>
  <c r="P308" i="1"/>
  <c r="L308" i="1"/>
  <c r="P307" i="1"/>
  <c r="L307" i="1"/>
  <c r="P306" i="1"/>
  <c r="L306" i="1"/>
  <c r="P305" i="1"/>
  <c r="L305" i="1"/>
  <c r="P304" i="1"/>
  <c r="L304" i="1"/>
  <c r="P303" i="1"/>
  <c r="L303" i="1"/>
  <c r="P302" i="1"/>
  <c r="L302" i="1"/>
  <c r="P301" i="1"/>
  <c r="L301" i="1"/>
  <c r="P300" i="1"/>
  <c r="Q300" i="1" s="1"/>
  <c r="O300" i="1"/>
  <c r="L300" i="1"/>
  <c r="J300" i="1"/>
  <c r="M300" i="1" s="1"/>
  <c r="P299" i="1"/>
  <c r="Q299" i="1" s="1"/>
  <c r="O299" i="1"/>
  <c r="L299" i="1"/>
  <c r="J299" i="1"/>
  <c r="M299" i="1" s="1"/>
  <c r="P298" i="1"/>
  <c r="L298" i="1"/>
  <c r="P297" i="1"/>
  <c r="L297" i="1"/>
  <c r="P296" i="1"/>
  <c r="L296" i="1"/>
  <c r="P295" i="1"/>
  <c r="L295" i="1"/>
  <c r="P294" i="1"/>
  <c r="L294" i="1"/>
  <c r="P293" i="1"/>
  <c r="L293" i="1"/>
  <c r="P292" i="1"/>
  <c r="L292" i="1"/>
  <c r="P291" i="1"/>
  <c r="L291" i="1"/>
  <c r="P290" i="1"/>
  <c r="L290" i="1"/>
  <c r="P289" i="1"/>
  <c r="L289" i="1"/>
  <c r="P288" i="1"/>
  <c r="L288" i="1"/>
  <c r="P287" i="1"/>
  <c r="L287" i="1"/>
  <c r="P286" i="1"/>
  <c r="L286" i="1"/>
  <c r="P285" i="1"/>
  <c r="L285" i="1"/>
  <c r="P284" i="1"/>
  <c r="Q284" i="1" s="1"/>
  <c r="O284" i="1"/>
  <c r="L284" i="1"/>
  <c r="J284" i="1"/>
  <c r="M284" i="1" s="1"/>
  <c r="P283" i="1"/>
  <c r="Q283" i="1" s="1"/>
  <c r="O283" i="1"/>
  <c r="L283" i="1"/>
  <c r="J283" i="1"/>
  <c r="M283" i="1" s="1"/>
  <c r="P282" i="1"/>
  <c r="L282" i="1"/>
  <c r="P281" i="1"/>
  <c r="L281" i="1"/>
  <c r="P280" i="1"/>
  <c r="L280" i="1"/>
  <c r="P279" i="1"/>
  <c r="L279" i="1"/>
  <c r="P278" i="1"/>
  <c r="L278" i="1"/>
  <c r="P277" i="1"/>
  <c r="L277" i="1"/>
  <c r="P276" i="1"/>
  <c r="L276" i="1"/>
  <c r="P275" i="1"/>
  <c r="L275" i="1"/>
  <c r="P274" i="1"/>
  <c r="L274" i="1"/>
  <c r="P273" i="1"/>
  <c r="Q273" i="1" s="1"/>
  <c r="O273" i="1"/>
  <c r="L273" i="1"/>
  <c r="J273" i="1"/>
  <c r="M273" i="1" s="1"/>
  <c r="P272" i="1"/>
  <c r="Q272" i="1" s="1"/>
  <c r="O272" i="1"/>
  <c r="L272" i="1"/>
  <c r="J272" i="1"/>
  <c r="M272" i="1" s="1"/>
  <c r="P271" i="1"/>
  <c r="L271" i="1"/>
  <c r="P270" i="1"/>
  <c r="L270" i="1"/>
  <c r="P269" i="1"/>
  <c r="L269" i="1"/>
  <c r="P268" i="1"/>
  <c r="L268" i="1"/>
  <c r="P267" i="1"/>
  <c r="L267" i="1"/>
  <c r="P266" i="1"/>
  <c r="L266" i="1"/>
  <c r="P265" i="1"/>
  <c r="L265" i="1"/>
  <c r="P264" i="1"/>
  <c r="L264" i="1"/>
  <c r="P263" i="1"/>
  <c r="L263" i="1"/>
  <c r="P262" i="1"/>
  <c r="L262" i="1"/>
  <c r="P261" i="1"/>
  <c r="Q261" i="1" s="1"/>
  <c r="O261" i="1"/>
  <c r="L261" i="1"/>
  <c r="J261" i="1"/>
  <c r="M261" i="1" s="1"/>
  <c r="P260" i="1"/>
  <c r="Q260" i="1" s="1"/>
  <c r="O260" i="1"/>
  <c r="L260" i="1"/>
  <c r="J260" i="1"/>
  <c r="M260" i="1" s="1"/>
  <c r="P259" i="1"/>
  <c r="L259" i="1"/>
  <c r="P258" i="1"/>
  <c r="L258" i="1"/>
  <c r="P257" i="1"/>
  <c r="L257" i="1"/>
  <c r="P256" i="1"/>
  <c r="L256" i="1"/>
  <c r="P255" i="1"/>
  <c r="L255" i="1"/>
  <c r="P254" i="1"/>
  <c r="L254" i="1"/>
  <c r="P253" i="1"/>
  <c r="L253" i="1"/>
  <c r="P252" i="1"/>
  <c r="L252" i="1"/>
  <c r="P251" i="1"/>
  <c r="L251" i="1"/>
  <c r="P250" i="1"/>
  <c r="L250" i="1"/>
  <c r="P249" i="1"/>
  <c r="Q249" i="1" s="1"/>
  <c r="O249" i="1"/>
  <c r="L249" i="1"/>
  <c r="J249" i="1"/>
  <c r="M249" i="1" s="1"/>
  <c r="P248" i="1"/>
  <c r="Q248" i="1" s="1"/>
  <c r="O248" i="1"/>
  <c r="L248" i="1"/>
  <c r="J248" i="1"/>
  <c r="M248" i="1" s="1"/>
  <c r="P247" i="1"/>
  <c r="L247" i="1"/>
  <c r="P246" i="1"/>
  <c r="L246" i="1"/>
  <c r="P245" i="1"/>
  <c r="L245" i="1"/>
  <c r="P244" i="1"/>
  <c r="L244" i="1"/>
  <c r="P243" i="1"/>
  <c r="L243" i="1"/>
  <c r="P242" i="1"/>
  <c r="L242" i="1"/>
  <c r="P241" i="1"/>
  <c r="L241" i="1"/>
  <c r="P240" i="1"/>
  <c r="L240" i="1"/>
  <c r="P239" i="1"/>
  <c r="L239" i="1"/>
  <c r="P238" i="1"/>
  <c r="L238" i="1"/>
  <c r="P237" i="1"/>
  <c r="Q237" i="1" s="1"/>
  <c r="O237" i="1"/>
  <c r="L237" i="1"/>
  <c r="J237" i="1"/>
  <c r="M237" i="1" s="1"/>
  <c r="P236" i="1"/>
  <c r="Q236" i="1" s="1"/>
  <c r="O236" i="1"/>
  <c r="L236" i="1"/>
  <c r="J236" i="1"/>
  <c r="M236" i="1" s="1"/>
  <c r="P235" i="1"/>
  <c r="L235" i="1"/>
  <c r="P234" i="1"/>
  <c r="L234" i="1"/>
  <c r="P233" i="1"/>
  <c r="L233" i="1"/>
  <c r="P232" i="1"/>
  <c r="L232" i="1"/>
  <c r="P231" i="1"/>
  <c r="L231" i="1"/>
  <c r="P230" i="1"/>
  <c r="L230" i="1"/>
  <c r="P229" i="1"/>
  <c r="L229" i="1"/>
  <c r="P228" i="1"/>
  <c r="L228" i="1"/>
  <c r="P227" i="1"/>
  <c r="L227" i="1"/>
  <c r="P226" i="1"/>
  <c r="Q226" i="1" s="1"/>
  <c r="O226" i="1"/>
  <c r="L226" i="1"/>
  <c r="J226" i="1"/>
  <c r="M226" i="1" s="1"/>
  <c r="P225" i="1"/>
  <c r="Q225" i="1" s="1"/>
  <c r="O225" i="1"/>
  <c r="L225" i="1"/>
  <c r="J225" i="1"/>
  <c r="M225" i="1" s="1"/>
  <c r="P224" i="1"/>
  <c r="L224" i="1"/>
  <c r="P223" i="1"/>
  <c r="L223" i="1"/>
  <c r="P222" i="1"/>
  <c r="L222" i="1"/>
  <c r="P221" i="1"/>
  <c r="L221" i="1"/>
  <c r="P220" i="1"/>
  <c r="L220" i="1"/>
  <c r="P219" i="1"/>
  <c r="L219" i="1"/>
  <c r="P218" i="1"/>
  <c r="L218" i="1"/>
  <c r="P217" i="1"/>
  <c r="L217" i="1"/>
  <c r="P216" i="1"/>
  <c r="L216" i="1"/>
  <c r="P215" i="1"/>
  <c r="Q215" i="1" s="1"/>
  <c r="O215" i="1"/>
  <c r="L215" i="1"/>
  <c r="J215" i="1"/>
  <c r="M215" i="1" s="1"/>
  <c r="P214" i="1"/>
  <c r="Q214" i="1" s="1"/>
  <c r="O214" i="1"/>
  <c r="L214" i="1"/>
  <c r="J214" i="1"/>
  <c r="M214" i="1" s="1"/>
  <c r="P213" i="1"/>
  <c r="L213" i="1"/>
  <c r="P212" i="1"/>
  <c r="L212" i="1"/>
  <c r="P211" i="1"/>
  <c r="L211" i="1"/>
  <c r="P210" i="1"/>
  <c r="L210" i="1"/>
  <c r="P209" i="1"/>
  <c r="L209" i="1"/>
  <c r="P208" i="1"/>
  <c r="L208" i="1"/>
  <c r="P207" i="1"/>
  <c r="L207" i="1"/>
  <c r="P206" i="1"/>
  <c r="L206" i="1"/>
  <c r="P205" i="1"/>
  <c r="L205" i="1"/>
  <c r="P204" i="1"/>
  <c r="Q204" i="1" s="1"/>
  <c r="O204" i="1"/>
  <c r="L204" i="1"/>
  <c r="J204" i="1"/>
  <c r="M204" i="1" s="1"/>
  <c r="P203" i="1"/>
  <c r="Q203" i="1" s="1"/>
  <c r="O203" i="1"/>
  <c r="L203" i="1"/>
  <c r="J203" i="1"/>
  <c r="M203" i="1" s="1"/>
  <c r="P202" i="1"/>
  <c r="L202" i="1"/>
  <c r="P201" i="1"/>
  <c r="L201" i="1"/>
  <c r="P200" i="1"/>
  <c r="L200" i="1"/>
  <c r="P199" i="1"/>
  <c r="L199" i="1"/>
  <c r="P198" i="1"/>
  <c r="L198" i="1"/>
  <c r="P197" i="1"/>
  <c r="L197" i="1"/>
  <c r="P196" i="1"/>
  <c r="L196" i="1"/>
  <c r="P195" i="1"/>
  <c r="L195" i="1"/>
  <c r="P194" i="1"/>
  <c r="Q194" i="1" s="1"/>
  <c r="O194" i="1"/>
  <c r="L194" i="1"/>
  <c r="J194" i="1"/>
  <c r="M194" i="1" s="1"/>
  <c r="P193" i="1"/>
  <c r="Q193" i="1" s="1"/>
  <c r="O193" i="1"/>
  <c r="L193" i="1"/>
  <c r="J193" i="1"/>
  <c r="M193" i="1" s="1"/>
  <c r="P192" i="1"/>
  <c r="L192" i="1"/>
  <c r="P191" i="1"/>
  <c r="L191" i="1"/>
  <c r="P190" i="1"/>
  <c r="L190" i="1"/>
  <c r="P189" i="1"/>
  <c r="L189" i="1"/>
  <c r="P188" i="1"/>
  <c r="L188" i="1"/>
  <c r="P187" i="1"/>
  <c r="L187" i="1"/>
  <c r="P186" i="1"/>
  <c r="L186" i="1"/>
  <c r="P185" i="1"/>
  <c r="L185" i="1"/>
  <c r="P184" i="1"/>
  <c r="Q184" i="1" s="1"/>
  <c r="O184" i="1"/>
  <c r="L184" i="1"/>
  <c r="J184" i="1"/>
  <c r="M184" i="1" s="1"/>
  <c r="P183" i="1"/>
  <c r="Q183" i="1" s="1"/>
  <c r="O183" i="1"/>
  <c r="L183" i="1"/>
  <c r="J183" i="1"/>
  <c r="M183" i="1" s="1"/>
  <c r="P182" i="1"/>
  <c r="L182" i="1"/>
  <c r="P181" i="1"/>
  <c r="L181" i="1"/>
  <c r="P180" i="1"/>
  <c r="L180" i="1"/>
  <c r="P179" i="1"/>
  <c r="L179" i="1"/>
  <c r="P178" i="1"/>
  <c r="L178" i="1"/>
  <c r="P177" i="1"/>
  <c r="L177" i="1"/>
  <c r="P176" i="1"/>
  <c r="L176" i="1"/>
  <c r="P175" i="1"/>
  <c r="L175" i="1"/>
  <c r="P174" i="1"/>
  <c r="Q174" i="1" s="1"/>
  <c r="O174" i="1"/>
  <c r="L174" i="1"/>
  <c r="J174" i="1"/>
  <c r="M174" i="1" s="1"/>
  <c r="P173" i="1"/>
  <c r="Q173" i="1" s="1"/>
  <c r="O173" i="1"/>
  <c r="L173" i="1"/>
  <c r="J173" i="1"/>
  <c r="M173" i="1" s="1"/>
  <c r="P172" i="1"/>
  <c r="L172" i="1"/>
  <c r="P171" i="1"/>
  <c r="L171" i="1"/>
  <c r="P170" i="1"/>
  <c r="L170" i="1"/>
  <c r="P169" i="1"/>
  <c r="L169" i="1"/>
  <c r="P168" i="1"/>
  <c r="L168" i="1"/>
  <c r="P167" i="1"/>
  <c r="L167" i="1"/>
  <c r="P166" i="1"/>
  <c r="L166" i="1"/>
  <c r="P165" i="1"/>
  <c r="L165" i="1"/>
  <c r="P164" i="1"/>
  <c r="L164" i="1"/>
  <c r="P163" i="1"/>
  <c r="Q163" i="1" s="1"/>
  <c r="O163" i="1"/>
  <c r="L163" i="1"/>
  <c r="J163" i="1"/>
  <c r="M163" i="1" s="1"/>
  <c r="P162" i="1"/>
  <c r="Q162" i="1" s="1"/>
  <c r="O162" i="1"/>
  <c r="L162" i="1"/>
  <c r="J162" i="1"/>
  <c r="M162" i="1" s="1"/>
  <c r="P161" i="1"/>
  <c r="L161" i="1"/>
  <c r="P160" i="1"/>
  <c r="L160" i="1"/>
  <c r="P159" i="1"/>
  <c r="L159" i="1"/>
  <c r="P158" i="1"/>
  <c r="L158" i="1"/>
  <c r="P157" i="1"/>
  <c r="L157" i="1"/>
  <c r="P156" i="1"/>
  <c r="L156" i="1"/>
  <c r="P155" i="1"/>
  <c r="L155" i="1"/>
  <c r="P154" i="1"/>
  <c r="L154" i="1"/>
  <c r="P153" i="1"/>
  <c r="L153" i="1"/>
  <c r="P152" i="1"/>
  <c r="Q152" i="1" s="1"/>
  <c r="O152" i="1"/>
  <c r="L152" i="1"/>
  <c r="J152" i="1"/>
  <c r="M152" i="1" s="1"/>
  <c r="P151" i="1"/>
  <c r="Q151" i="1" s="1"/>
  <c r="O151" i="1"/>
  <c r="L151" i="1"/>
  <c r="J151" i="1"/>
  <c r="M151" i="1" s="1"/>
  <c r="P150" i="1"/>
  <c r="L150" i="1"/>
  <c r="P149" i="1"/>
  <c r="L149" i="1"/>
  <c r="P148" i="1"/>
  <c r="L148" i="1"/>
  <c r="P147" i="1"/>
  <c r="L147" i="1"/>
  <c r="P146" i="1"/>
  <c r="L146" i="1"/>
  <c r="P145" i="1"/>
  <c r="L145" i="1"/>
  <c r="P144" i="1"/>
  <c r="L144" i="1"/>
  <c r="P143" i="1"/>
  <c r="L143" i="1"/>
  <c r="P142" i="1"/>
  <c r="L142" i="1"/>
  <c r="P141" i="1"/>
  <c r="Q141" i="1" s="1"/>
  <c r="O141" i="1"/>
  <c r="L141" i="1"/>
  <c r="J141" i="1"/>
  <c r="M141" i="1" s="1"/>
  <c r="P140" i="1"/>
  <c r="Q140" i="1" s="1"/>
  <c r="O140" i="1"/>
  <c r="L140" i="1"/>
  <c r="J140" i="1"/>
  <c r="M140" i="1" s="1"/>
  <c r="P139" i="1"/>
  <c r="L139" i="1"/>
  <c r="P138" i="1"/>
  <c r="L138" i="1"/>
  <c r="P137" i="1"/>
  <c r="L137" i="1"/>
  <c r="P136" i="1"/>
  <c r="L136" i="1"/>
  <c r="P135" i="1"/>
  <c r="L135" i="1"/>
  <c r="P134" i="1"/>
  <c r="L134" i="1"/>
  <c r="P133" i="1"/>
  <c r="L133" i="1"/>
  <c r="P132" i="1"/>
  <c r="L132" i="1"/>
  <c r="P131" i="1"/>
  <c r="L131" i="1"/>
  <c r="P130" i="1"/>
  <c r="Q130" i="1" s="1"/>
  <c r="O130" i="1"/>
  <c r="L130" i="1"/>
  <c r="J130" i="1"/>
  <c r="M130" i="1" s="1"/>
  <c r="P129" i="1"/>
  <c r="Q129" i="1" s="1"/>
  <c r="O129" i="1"/>
  <c r="L129" i="1"/>
  <c r="J129" i="1"/>
  <c r="M129" i="1" s="1"/>
  <c r="P128" i="1"/>
  <c r="L128" i="1"/>
  <c r="P127" i="1"/>
  <c r="L127" i="1"/>
  <c r="P126" i="1"/>
  <c r="L126" i="1"/>
  <c r="P125" i="1"/>
  <c r="L125" i="1"/>
  <c r="P124" i="1"/>
  <c r="L124" i="1"/>
  <c r="P123" i="1"/>
  <c r="L123" i="1"/>
  <c r="P122" i="1"/>
  <c r="L122" i="1"/>
  <c r="P121" i="1"/>
  <c r="L121" i="1"/>
  <c r="P120" i="1"/>
  <c r="Q120" i="1" s="1"/>
  <c r="O120" i="1"/>
  <c r="L120" i="1"/>
  <c r="J120" i="1"/>
  <c r="M120" i="1" s="1"/>
  <c r="P119" i="1"/>
  <c r="Q119" i="1" s="1"/>
  <c r="O119" i="1"/>
  <c r="L119" i="1"/>
  <c r="J119" i="1"/>
  <c r="M119" i="1" s="1"/>
  <c r="P118" i="1"/>
  <c r="L118" i="1"/>
  <c r="P117" i="1"/>
  <c r="L117" i="1"/>
  <c r="P116" i="1"/>
  <c r="L116" i="1"/>
  <c r="P115" i="1"/>
  <c r="L115" i="1"/>
  <c r="P114" i="1"/>
  <c r="L114" i="1"/>
  <c r="P113" i="1"/>
  <c r="L113" i="1"/>
  <c r="P112" i="1"/>
  <c r="L112" i="1"/>
  <c r="P111" i="1"/>
  <c r="L111" i="1"/>
  <c r="P110" i="1"/>
  <c r="Q110" i="1" s="1"/>
  <c r="O110" i="1"/>
  <c r="L110" i="1"/>
  <c r="J110" i="1"/>
  <c r="M110" i="1" s="1"/>
  <c r="P109" i="1"/>
  <c r="Q109" i="1" s="1"/>
  <c r="O109" i="1"/>
  <c r="L109" i="1"/>
  <c r="J109" i="1"/>
  <c r="M109" i="1" s="1"/>
  <c r="P108" i="1"/>
  <c r="L108" i="1"/>
  <c r="P107" i="1"/>
  <c r="L107" i="1"/>
  <c r="P106" i="1"/>
  <c r="L106" i="1"/>
  <c r="P105" i="1"/>
  <c r="L105" i="1"/>
  <c r="P104" i="1"/>
  <c r="L104" i="1"/>
  <c r="P103" i="1"/>
  <c r="L103" i="1"/>
  <c r="P102" i="1"/>
  <c r="L102" i="1"/>
  <c r="P101" i="1"/>
  <c r="L101" i="1"/>
  <c r="P100" i="1"/>
  <c r="L100" i="1"/>
  <c r="P99" i="1"/>
  <c r="Q99" i="1" s="1"/>
  <c r="O99" i="1"/>
  <c r="L99" i="1"/>
  <c r="J99" i="1"/>
  <c r="M99" i="1" s="1"/>
  <c r="P98" i="1"/>
  <c r="Q98" i="1" s="1"/>
  <c r="O98" i="1"/>
  <c r="L98" i="1"/>
  <c r="J98" i="1"/>
  <c r="M98" i="1" s="1"/>
  <c r="P97" i="1"/>
  <c r="L97" i="1"/>
  <c r="P96" i="1"/>
  <c r="L96" i="1"/>
  <c r="P95" i="1"/>
  <c r="L95" i="1"/>
  <c r="P94" i="1"/>
  <c r="L94" i="1"/>
  <c r="P93" i="1"/>
  <c r="L93" i="1"/>
  <c r="P92" i="1"/>
  <c r="L92" i="1"/>
  <c r="P91" i="1"/>
  <c r="L91" i="1"/>
  <c r="P90" i="1"/>
  <c r="L90" i="1"/>
  <c r="P89" i="1"/>
  <c r="L89" i="1"/>
  <c r="P88" i="1"/>
  <c r="Q88" i="1" s="1"/>
  <c r="O88" i="1"/>
  <c r="L88" i="1"/>
  <c r="J88" i="1"/>
  <c r="M88" i="1" s="1"/>
  <c r="P87" i="1"/>
  <c r="Q87" i="1" s="1"/>
  <c r="O87" i="1"/>
  <c r="L87" i="1"/>
  <c r="J87" i="1"/>
  <c r="M87" i="1" s="1"/>
  <c r="P86" i="1"/>
  <c r="Q86" i="1" s="1"/>
  <c r="O86" i="1"/>
  <c r="L86" i="1"/>
  <c r="J86" i="1"/>
  <c r="M86" i="1" s="1"/>
  <c r="P85" i="1"/>
  <c r="L85" i="1"/>
  <c r="P84" i="1"/>
  <c r="L84" i="1"/>
  <c r="P83" i="1"/>
  <c r="L83" i="1"/>
  <c r="P82" i="1"/>
  <c r="L82" i="1"/>
  <c r="P81" i="1"/>
  <c r="L81" i="1"/>
  <c r="P80" i="1"/>
  <c r="L80" i="1"/>
  <c r="P79" i="1"/>
  <c r="L79" i="1"/>
  <c r="P78" i="1"/>
  <c r="L78" i="1"/>
  <c r="P76" i="1"/>
  <c r="Q76" i="1" s="1"/>
  <c r="O76" i="1"/>
  <c r="L76" i="1"/>
  <c r="J76" i="1"/>
  <c r="M76" i="1" s="1"/>
  <c r="P75" i="1"/>
  <c r="L75" i="1"/>
  <c r="P74" i="1"/>
  <c r="L74" i="1"/>
  <c r="P73" i="1"/>
  <c r="L73" i="1"/>
  <c r="P72" i="1"/>
  <c r="L72" i="1"/>
  <c r="P71" i="1"/>
  <c r="L71" i="1"/>
  <c r="P70" i="1"/>
  <c r="L70" i="1"/>
  <c r="P69" i="1"/>
  <c r="L69" i="1"/>
  <c r="P68" i="1"/>
  <c r="L68" i="1"/>
  <c r="P67" i="1"/>
  <c r="Q67" i="1" s="1"/>
  <c r="O67" i="1"/>
  <c r="L67" i="1"/>
  <c r="J67" i="1"/>
  <c r="M67" i="1" s="1"/>
  <c r="P66" i="1"/>
  <c r="Q66" i="1" s="1"/>
  <c r="O66" i="1"/>
  <c r="L66" i="1"/>
  <c r="J66" i="1"/>
  <c r="M66" i="1" s="1"/>
  <c r="P65" i="1"/>
  <c r="L65" i="1"/>
  <c r="P64" i="1"/>
  <c r="L64" i="1"/>
  <c r="P63" i="1"/>
  <c r="L63" i="1"/>
  <c r="P62" i="1"/>
  <c r="L62" i="1"/>
  <c r="P61" i="1"/>
  <c r="L61" i="1"/>
  <c r="P60" i="1"/>
  <c r="L60" i="1"/>
  <c r="P59" i="1"/>
  <c r="L59" i="1"/>
  <c r="P58" i="1"/>
  <c r="L58" i="1"/>
  <c r="P57" i="1"/>
  <c r="L57" i="1"/>
  <c r="P56" i="1"/>
  <c r="L56" i="1"/>
  <c r="P55" i="1"/>
  <c r="L55" i="1"/>
  <c r="P54" i="1"/>
  <c r="L54" i="1"/>
  <c r="P53" i="1"/>
  <c r="L53" i="1"/>
  <c r="P52" i="1"/>
  <c r="Q52" i="1" s="1"/>
  <c r="O52" i="1"/>
  <c r="L52" i="1"/>
  <c r="J52" i="1"/>
  <c r="M52" i="1" s="1"/>
  <c r="P51" i="1"/>
  <c r="Q51" i="1" s="1"/>
  <c r="O51" i="1"/>
  <c r="L51" i="1"/>
  <c r="J51" i="1"/>
  <c r="M51" i="1" s="1"/>
  <c r="P50" i="1"/>
  <c r="L50" i="1"/>
  <c r="P49" i="1"/>
  <c r="L49" i="1"/>
  <c r="P48" i="1"/>
  <c r="L48" i="1"/>
  <c r="P47" i="1"/>
  <c r="L47" i="1"/>
  <c r="P46" i="1"/>
  <c r="L46" i="1"/>
  <c r="P45" i="1"/>
  <c r="L45" i="1"/>
  <c r="P44" i="1"/>
  <c r="L44" i="1"/>
  <c r="P43" i="1"/>
  <c r="L43" i="1"/>
  <c r="P40" i="1"/>
  <c r="L40" i="1"/>
  <c r="P39" i="1"/>
  <c r="L39" i="1"/>
  <c r="P38" i="1"/>
  <c r="L38" i="1"/>
  <c r="P37" i="1"/>
  <c r="L37" i="1"/>
  <c r="P36" i="1"/>
  <c r="L36" i="1"/>
  <c r="P35" i="1"/>
  <c r="L35" i="1"/>
  <c r="P34" i="1"/>
  <c r="L34" i="1"/>
  <c r="P33" i="1"/>
  <c r="L33" i="1"/>
  <c r="P32" i="1"/>
  <c r="L32" i="1"/>
  <c r="P30" i="1"/>
  <c r="L30" i="1"/>
  <c r="P29" i="1"/>
  <c r="L29" i="1"/>
  <c r="P28" i="1"/>
  <c r="L28" i="1"/>
  <c r="P27" i="1"/>
  <c r="L27" i="1"/>
  <c r="P25" i="1"/>
  <c r="L25" i="1"/>
  <c r="P24" i="1"/>
  <c r="L24" i="1"/>
  <c r="P22" i="1"/>
  <c r="L22" i="1"/>
  <c r="A17" i="1" l="1"/>
  <c r="A18" i="1"/>
  <c r="A19" i="1"/>
  <c r="A20" i="1"/>
  <c r="A21" i="1"/>
  <c r="A41" i="1"/>
  <c r="A42" i="1"/>
  <c r="A51" i="1"/>
  <c r="A52" i="1"/>
  <c r="A66" i="1"/>
  <c r="A67" i="1"/>
  <c r="A76" i="1"/>
  <c r="A77" i="1"/>
  <c r="A86" i="1"/>
  <c r="A87" i="1"/>
  <c r="A88" i="1"/>
  <c r="A98" i="1"/>
  <c r="A99" i="1"/>
  <c r="A109" i="1"/>
  <c r="A110" i="1"/>
  <c r="A119" i="1"/>
  <c r="A120" i="1"/>
  <c r="A129" i="1"/>
  <c r="A130" i="1"/>
  <c r="A140" i="1"/>
  <c r="A141" i="1"/>
  <c r="A151" i="1"/>
  <c r="A152" i="1"/>
  <c r="A162" i="1"/>
  <c r="A163" i="1"/>
  <c r="A173" i="1"/>
  <c r="A174" i="1"/>
  <c r="A183" i="1"/>
  <c r="A184" i="1"/>
  <c r="A193" i="1"/>
  <c r="A194" i="1"/>
  <c r="A203" i="1"/>
  <c r="A204" i="1"/>
  <c r="A214" i="1"/>
  <c r="A215" i="1"/>
  <c r="A225" i="1"/>
  <c r="A226" i="1"/>
  <c r="A236" i="1"/>
  <c r="A237" i="1"/>
  <c r="A248" i="1"/>
  <c r="A249" i="1"/>
  <c r="A260" i="1"/>
  <c r="A261" i="1"/>
  <c r="A272" i="1"/>
  <c r="A273" i="1"/>
  <c r="A283" i="1"/>
  <c r="A284" i="1"/>
  <c r="A299" i="1"/>
  <c r="A300" i="1"/>
  <c r="A315" i="1"/>
  <c r="A316" i="1"/>
  <c r="A331" i="1"/>
  <c r="A332" i="1"/>
  <c r="A347" i="1"/>
  <c r="A348" i="1"/>
  <c r="A349" i="1"/>
  <c r="A355" i="1"/>
  <c r="A361" i="1"/>
  <c r="A366" i="1"/>
  <c r="A367" i="1"/>
  <c r="A375" i="1"/>
  <c r="A376" i="1"/>
  <c r="A377" i="1"/>
  <c r="A378" i="1"/>
  <c r="A383" i="1"/>
  <c r="A384" i="1"/>
  <c r="A388" i="1"/>
  <c r="A389" i="1"/>
  <c r="A392" i="1"/>
  <c r="A393" i="1"/>
  <c r="A396" i="1"/>
  <c r="A397" i="1"/>
  <c r="G395" i="1" l="1"/>
  <c r="G394" i="1"/>
  <c r="G391" i="1"/>
  <c r="G390" i="1"/>
  <c r="G387" i="1"/>
  <c r="G386" i="1"/>
  <c r="G385" i="1"/>
  <c r="G382" i="1"/>
  <c r="G381" i="1"/>
  <c r="G380" i="1"/>
  <c r="G379" i="1"/>
  <c r="G374" i="1"/>
  <c r="G373" i="1"/>
  <c r="G372" i="1"/>
  <c r="G371" i="1"/>
  <c r="G370" i="1"/>
  <c r="G369" i="1"/>
  <c r="G368" i="1"/>
  <c r="G365" i="1"/>
  <c r="G364" i="1"/>
  <c r="G363" i="1"/>
  <c r="G362" i="1"/>
  <c r="E360" i="1"/>
  <c r="G360" i="1" s="1"/>
  <c r="E358" i="1"/>
  <c r="G358" i="1" s="1"/>
  <c r="E357" i="1"/>
  <c r="G357" i="1" s="1"/>
  <c r="G356" i="1"/>
  <c r="E354" i="1"/>
  <c r="G354" i="1" s="1"/>
  <c r="E352" i="1"/>
  <c r="G352" i="1" s="1"/>
  <c r="E351" i="1"/>
  <c r="E353" i="1" s="1"/>
  <c r="G353" i="1" s="1"/>
  <c r="G350" i="1"/>
  <c r="E346" i="1"/>
  <c r="G346" i="1" s="1"/>
  <c r="E345" i="1"/>
  <c r="G345" i="1" s="1"/>
  <c r="E344" i="1"/>
  <c r="G344" i="1" s="1"/>
  <c r="G343" i="1"/>
  <c r="E342" i="1"/>
  <c r="G342" i="1" s="1"/>
  <c r="E340" i="1"/>
  <c r="G340" i="1" s="1"/>
  <c r="E339" i="1"/>
  <c r="G339" i="1" s="1"/>
  <c r="G338" i="1"/>
  <c r="E337" i="1"/>
  <c r="G337" i="1" s="1"/>
  <c r="E335" i="1"/>
  <c r="G335" i="1" s="1"/>
  <c r="E334" i="1"/>
  <c r="E336" i="1" s="1"/>
  <c r="G336" i="1" s="1"/>
  <c r="G333" i="1"/>
  <c r="E330" i="1"/>
  <c r="G330" i="1" s="1"/>
  <c r="E329" i="1"/>
  <c r="G329" i="1" s="1"/>
  <c r="E328" i="1"/>
  <c r="G328" i="1" s="1"/>
  <c r="G327" i="1"/>
  <c r="E326" i="1"/>
  <c r="G326" i="1" s="1"/>
  <c r="E324" i="1"/>
  <c r="G324" i="1" s="1"/>
  <c r="E323" i="1"/>
  <c r="E325" i="1" s="1"/>
  <c r="G325" i="1" s="1"/>
  <c r="G322" i="1"/>
  <c r="E321" i="1"/>
  <c r="G321" i="1" s="1"/>
  <c r="E319" i="1"/>
  <c r="G319" i="1" s="1"/>
  <c r="E318" i="1"/>
  <c r="E320" i="1" s="1"/>
  <c r="G320" i="1" s="1"/>
  <c r="G317" i="1"/>
  <c r="E314" i="1"/>
  <c r="G314" i="1" s="1"/>
  <c r="E313" i="1"/>
  <c r="G313" i="1" s="1"/>
  <c r="E312" i="1"/>
  <c r="G312" i="1" s="1"/>
  <c r="G311" i="1"/>
  <c r="E310" i="1"/>
  <c r="G310" i="1" s="1"/>
  <c r="E308" i="1"/>
  <c r="G308" i="1" s="1"/>
  <c r="E307" i="1"/>
  <c r="E309" i="1" s="1"/>
  <c r="G309" i="1" s="1"/>
  <c r="G306" i="1"/>
  <c r="E305" i="1"/>
  <c r="G305" i="1" s="1"/>
  <c r="E303" i="1"/>
  <c r="G303" i="1" s="1"/>
  <c r="E302" i="1"/>
  <c r="G302" i="1" s="1"/>
  <c r="G301" i="1"/>
  <c r="E298" i="1"/>
  <c r="G298" i="1" s="1"/>
  <c r="E297" i="1"/>
  <c r="G297" i="1" s="1"/>
  <c r="E296" i="1"/>
  <c r="G296" i="1" s="1"/>
  <c r="G295" i="1"/>
  <c r="E294" i="1"/>
  <c r="G294" i="1" s="1"/>
  <c r="E292" i="1"/>
  <c r="G292" i="1" s="1"/>
  <c r="E291" i="1"/>
  <c r="G290" i="1"/>
  <c r="E289" i="1"/>
  <c r="G289" i="1" s="1"/>
  <c r="E287" i="1"/>
  <c r="G287" i="1" s="1"/>
  <c r="E286" i="1"/>
  <c r="G285" i="1"/>
  <c r="E282" i="1"/>
  <c r="G282" i="1" s="1"/>
  <c r="E281" i="1"/>
  <c r="G281" i="1" s="1"/>
  <c r="E279" i="1"/>
  <c r="E280" i="1" s="1"/>
  <c r="G280" i="1" s="1"/>
  <c r="E274" i="1"/>
  <c r="E278" i="1" s="1"/>
  <c r="G278" i="1" s="1"/>
  <c r="E271" i="1"/>
  <c r="G271" i="1" s="1"/>
  <c r="E270" i="1"/>
  <c r="G270" i="1" s="1"/>
  <c r="E268" i="1"/>
  <c r="E269" i="1" s="1"/>
  <c r="G269" i="1" s="1"/>
  <c r="G267" i="1"/>
  <c r="E262" i="1"/>
  <c r="G262" i="1" s="1"/>
  <c r="E259" i="1"/>
  <c r="G259" i="1" s="1"/>
  <c r="E258" i="1"/>
  <c r="G258" i="1" s="1"/>
  <c r="E256" i="1"/>
  <c r="G255" i="1"/>
  <c r="E254" i="1"/>
  <c r="G254" i="1" s="1"/>
  <c r="E252" i="1"/>
  <c r="G252" i="1" s="1"/>
  <c r="E251" i="1"/>
  <c r="G251" i="1" s="1"/>
  <c r="G250" i="1"/>
  <c r="E247" i="1"/>
  <c r="G247" i="1" s="1"/>
  <c r="E246" i="1"/>
  <c r="G246" i="1" s="1"/>
  <c r="E244" i="1"/>
  <c r="E245" i="1" s="1"/>
  <c r="G245" i="1" s="1"/>
  <c r="G243" i="1"/>
  <c r="E242" i="1"/>
  <c r="G242" i="1" s="1"/>
  <c r="E240" i="1"/>
  <c r="G240" i="1" s="1"/>
  <c r="E239" i="1"/>
  <c r="G239" i="1" s="1"/>
  <c r="G238" i="1"/>
  <c r="G235" i="1"/>
  <c r="E234" i="1"/>
  <c r="G234" i="1" s="1"/>
  <c r="E233" i="1"/>
  <c r="G233" i="1" s="1"/>
  <c r="G232" i="1"/>
  <c r="E231" i="1"/>
  <c r="G231" i="1" s="1"/>
  <c r="E229" i="1"/>
  <c r="G229" i="1" s="1"/>
  <c r="E228" i="1"/>
  <c r="E230" i="1" s="1"/>
  <c r="G230" i="1" s="1"/>
  <c r="G227" i="1"/>
  <c r="G224" i="1"/>
  <c r="E223" i="1"/>
  <c r="G223" i="1" s="1"/>
  <c r="E222" i="1"/>
  <c r="G222" i="1" s="1"/>
  <c r="G221" i="1"/>
  <c r="E220" i="1"/>
  <c r="G220" i="1" s="1"/>
  <c r="E218" i="1"/>
  <c r="G218" i="1" s="1"/>
  <c r="E217" i="1"/>
  <c r="E219" i="1" s="1"/>
  <c r="G219" i="1" s="1"/>
  <c r="G216" i="1"/>
  <c r="E213" i="1"/>
  <c r="G213" i="1" s="1"/>
  <c r="E212" i="1"/>
  <c r="G212" i="1" s="1"/>
  <c r="E211" i="1"/>
  <c r="G211" i="1" s="1"/>
  <c r="G210" i="1"/>
  <c r="E209" i="1"/>
  <c r="G209" i="1" s="1"/>
  <c r="E207" i="1"/>
  <c r="G207" i="1" s="1"/>
  <c r="E206" i="1"/>
  <c r="E208" i="1" s="1"/>
  <c r="G208" i="1" s="1"/>
  <c r="G205" i="1"/>
  <c r="G202" i="1"/>
  <c r="E201" i="1"/>
  <c r="G201" i="1" s="1"/>
  <c r="E200" i="1"/>
  <c r="G200" i="1" s="1"/>
  <c r="E199" i="1"/>
  <c r="G199" i="1" s="1"/>
  <c r="E197" i="1"/>
  <c r="G197" i="1" s="1"/>
  <c r="E196" i="1"/>
  <c r="E198" i="1" s="1"/>
  <c r="G198" i="1" s="1"/>
  <c r="G195" i="1"/>
  <c r="G192" i="1"/>
  <c r="E191" i="1"/>
  <c r="G191" i="1" s="1"/>
  <c r="E190" i="1"/>
  <c r="G190" i="1" s="1"/>
  <c r="E189" i="1"/>
  <c r="G189" i="1" s="1"/>
  <c r="E187" i="1"/>
  <c r="G187" i="1" s="1"/>
  <c r="E186" i="1"/>
  <c r="E188" i="1" s="1"/>
  <c r="G188" i="1" s="1"/>
  <c r="G185" i="1"/>
  <c r="E182" i="1"/>
  <c r="G182" i="1" s="1"/>
  <c r="E181" i="1"/>
  <c r="G181" i="1" s="1"/>
  <c r="E180" i="1"/>
  <c r="G180" i="1" s="1"/>
  <c r="E179" i="1"/>
  <c r="G179" i="1" s="1"/>
  <c r="E177" i="1"/>
  <c r="G177" i="1" s="1"/>
  <c r="E176" i="1"/>
  <c r="E178" i="1" s="1"/>
  <c r="G178" i="1" s="1"/>
  <c r="G175" i="1"/>
  <c r="E172" i="1"/>
  <c r="G172" i="1" s="1"/>
  <c r="E171" i="1"/>
  <c r="G171" i="1" s="1"/>
  <c r="E170" i="1"/>
  <c r="G170" i="1" s="1"/>
  <c r="G169" i="1"/>
  <c r="E164" i="1"/>
  <c r="E165" i="1" s="1"/>
  <c r="E161" i="1"/>
  <c r="G161" i="1" s="1"/>
  <c r="E160" i="1"/>
  <c r="G160" i="1" s="1"/>
  <c r="E159" i="1"/>
  <c r="G159" i="1" s="1"/>
  <c r="G158" i="1"/>
  <c r="E153" i="1"/>
  <c r="E157" i="1" s="1"/>
  <c r="G157" i="1" s="1"/>
  <c r="E150" i="1"/>
  <c r="G150" i="1" s="1"/>
  <c r="E149" i="1"/>
  <c r="G149" i="1" s="1"/>
  <c r="E147" i="1"/>
  <c r="E148" i="1" s="1"/>
  <c r="G148" i="1" s="1"/>
  <c r="E142" i="1"/>
  <c r="E144" i="1" s="1"/>
  <c r="G144" i="1" s="1"/>
  <c r="E139" i="1"/>
  <c r="G139" i="1" s="1"/>
  <c r="E138" i="1"/>
  <c r="G138" i="1" s="1"/>
  <c r="E136" i="1"/>
  <c r="E137" i="1" s="1"/>
  <c r="G137" i="1" s="1"/>
  <c r="E131" i="1"/>
  <c r="E132" i="1" s="1"/>
  <c r="E128" i="1"/>
  <c r="G128" i="1" s="1"/>
  <c r="E127" i="1"/>
  <c r="G127" i="1" s="1"/>
  <c r="E126" i="1"/>
  <c r="G126" i="1" s="1"/>
  <c r="E121" i="1"/>
  <c r="E125" i="1" s="1"/>
  <c r="G125" i="1" s="1"/>
  <c r="E118" i="1"/>
  <c r="G118" i="1" s="1"/>
  <c r="E117" i="1"/>
  <c r="G117" i="1" s="1"/>
  <c r="E116" i="1"/>
  <c r="G116" i="1" s="1"/>
  <c r="E111" i="1"/>
  <c r="E112" i="1" s="1"/>
  <c r="E114" i="1" s="1"/>
  <c r="G114" i="1" s="1"/>
  <c r="E108" i="1"/>
  <c r="G108" i="1" s="1"/>
  <c r="E107" i="1"/>
  <c r="G107" i="1" s="1"/>
  <c r="E106" i="1"/>
  <c r="G106" i="1" s="1"/>
  <c r="G105" i="1"/>
  <c r="E100" i="1"/>
  <c r="E102" i="1" s="1"/>
  <c r="G102" i="1" s="1"/>
  <c r="E97" i="1"/>
  <c r="G97" i="1" s="1"/>
  <c r="E96" i="1"/>
  <c r="G96" i="1" s="1"/>
  <c r="E95" i="1"/>
  <c r="G95" i="1" s="1"/>
  <c r="G94" i="1"/>
  <c r="E89" i="1"/>
  <c r="E91" i="1" s="1"/>
  <c r="G91" i="1" s="1"/>
  <c r="E85" i="1"/>
  <c r="G85" i="1" s="1"/>
  <c r="E84" i="1"/>
  <c r="G84" i="1" s="1"/>
  <c r="E83" i="1"/>
  <c r="G83" i="1" s="1"/>
  <c r="E78" i="1"/>
  <c r="E79" i="1" s="1"/>
  <c r="E75" i="1"/>
  <c r="G75" i="1" s="1"/>
  <c r="E74" i="1"/>
  <c r="G74" i="1" s="1"/>
  <c r="E73" i="1"/>
  <c r="G73" i="1" s="1"/>
  <c r="E68" i="1"/>
  <c r="E72" i="1" s="1"/>
  <c r="G72" i="1" s="1"/>
  <c r="E65" i="1"/>
  <c r="G65" i="1" s="1"/>
  <c r="E64" i="1"/>
  <c r="G64" i="1" s="1"/>
  <c r="E63" i="1"/>
  <c r="G63" i="1" s="1"/>
  <c r="E62" i="1"/>
  <c r="G62" i="1" s="1"/>
  <c r="E60" i="1"/>
  <c r="G60" i="1" s="1"/>
  <c r="E59" i="1"/>
  <c r="E61" i="1" s="1"/>
  <c r="G61" i="1" s="1"/>
  <c r="G58" i="1"/>
  <c r="E57" i="1"/>
  <c r="G57" i="1" s="1"/>
  <c r="E55" i="1"/>
  <c r="G55" i="1" s="1"/>
  <c r="E54" i="1"/>
  <c r="E56" i="1" s="1"/>
  <c r="G56" i="1" s="1"/>
  <c r="G53" i="1"/>
  <c r="E50" i="1"/>
  <c r="G50" i="1" s="1"/>
  <c r="E49" i="1"/>
  <c r="G49" i="1" s="1"/>
  <c r="E48" i="1"/>
  <c r="G48" i="1" s="1"/>
  <c r="E43" i="1"/>
  <c r="E45" i="1" s="1"/>
  <c r="G45" i="1" s="1"/>
  <c r="E40" i="1"/>
  <c r="G40" i="1" s="1"/>
  <c r="E39" i="1"/>
  <c r="G39" i="1" s="1"/>
  <c r="E38" i="1"/>
  <c r="G38" i="1" s="1"/>
  <c r="G37" i="1"/>
  <c r="G36" i="1"/>
  <c r="G35" i="1"/>
  <c r="E34" i="1"/>
  <c r="G34" i="1" s="1"/>
  <c r="E32" i="1"/>
  <c r="G32" i="1" s="1"/>
  <c r="E31" i="1"/>
  <c r="E33" i="1" s="1"/>
  <c r="G33" i="1" s="1"/>
  <c r="G30" i="1"/>
  <c r="E29" i="1"/>
  <c r="G29" i="1" s="1"/>
  <c r="E27" i="1"/>
  <c r="G27" i="1" s="1"/>
  <c r="E26" i="1"/>
  <c r="E28" i="1" s="1"/>
  <c r="G28" i="1" s="1"/>
  <c r="G25" i="1"/>
  <c r="E23" i="1"/>
  <c r="G23" i="1" s="1"/>
  <c r="G22" i="1"/>
  <c r="J34" i="1" l="1"/>
  <c r="M34" i="1" s="1"/>
  <c r="O34" i="1"/>
  <c r="Q34" i="1"/>
  <c r="J48" i="1"/>
  <c r="M48" i="1" s="1"/>
  <c r="O48" i="1"/>
  <c r="Q48" i="1"/>
  <c r="J114" i="1"/>
  <c r="M114" i="1" s="1"/>
  <c r="O114" i="1"/>
  <c r="Q114" i="1"/>
  <c r="J125" i="1"/>
  <c r="M125" i="1" s="1"/>
  <c r="O125" i="1"/>
  <c r="Q125" i="1"/>
  <c r="J157" i="1"/>
  <c r="M157" i="1" s="1"/>
  <c r="O157" i="1"/>
  <c r="Q157" i="1"/>
  <c r="Q171" i="1"/>
  <c r="J171" i="1"/>
  <c r="M171" i="1" s="1"/>
  <c r="O171" i="1"/>
  <c r="O182" i="1"/>
  <c r="J182" i="1"/>
  <c r="M182" i="1" s="1"/>
  <c r="Q182" i="1"/>
  <c r="Q195" i="1"/>
  <c r="J195" i="1"/>
  <c r="M195" i="1" s="1"/>
  <c r="O195" i="1"/>
  <c r="J200" i="1"/>
  <c r="M200" i="1" s="1"/>
  <c r="O200" i="1"/>
  <c r="Q200" i="1"/>
  <c r="Q211" i="1"/>
  <c r="J211" i="1"/>
  <c r="M211" i="1" s="1"/>
  <c r="O211" i="1"/>
  <c r="O222" i="1"/>
  <c r="J222" i="1"/>
  <c r="M222" i="1" s="1"/>
  <c r="Q222" i="1"/>
  <c r="O239" i="1"/>
  <c r="Q239" i="1"/>
  <c r="J239" i="1"/>
  <c r="M239" i="1" s="1"/>
  <c r="O285" i="1"/>
  <c r="J285" i="1"/>
  <c r="M285" i="1" s="1"/>
  <c r="Q285" i="1"/>
  <c r="J25" i="1"/>
  <c r="M25" i="1" s="1"/>
  <c r="O25" i="1"/>
  <c r="Q25" i="1"/>
  <c r="O39" i="1"/>
  <c r="J39" i="1"/>
  <c r="M39" i="1" s="1"/>
  <c r="Q39" i="1"/>
  <c r="J49" i="1"/>
  <c r="M49" i="1" s="1"/>
  <c r="O49" i="1"/>
  <c r="Q49" i="1"/>
  <c r="J65" i="1"/>
  <c r="M65" i="1" s="1"/>
  <c r="O65" i="1"/>
  <c r="Q65" i="1"/>
  <c r="J106" i="1"/>
  <c r="M106" i="1" s="1"/>
  <c r="O106" i="1"/>
  <c r="Q106" i="1"/>
  <c r="J148" i="1"/>
  <c r="M148" i="1" s="1"/>
  <c r="O148" i="1"/>
  <c r="Q148" i="1"/>
  <c r="J172" i="1"/>
  <c r="M172" i="1" s="1"/>
  <c r="O172" i="1"/>
  <c r="Q172" i="1"/>
  <c r="O190" i="1"/>
  <c r="J190" i="1"/>
  <c r="M190" i="1" s="1"/>
  <c r="Q190" i="1"/>
  <c r="J33" i="1"/>
  <c r="M33" i="1" s="1"/>
  <c r="O33" i="1"/>
  <c r="Q33" i="1"/>
  <c r="J40" i="1"/>
  <c r="M40" i="1" s="1"/>
  <c r="O40" i="1"/>
  <c r="Q40" i="1"/>
  <c r="J57" i="1"/>
  <c r="M57" i="1" s="1"/>
  <c r="O57" i="1"/>
  <c r="Q57" i="1"/>
  <c r="J72" i="1"/>
  <c r="M72" i="1" s="1"/>
  <c r="O72" i="1"/>
  <c r="Q72" i="1"/>
  <c r="J97" i="1"/>
  <c r="M97" i="1" s="1"/>
  <c r="O97" i="1"/>
  <c r="Q97" i="1"/>
  <c r="J107" i="1"/>
  <c r="M107" i="1" s="1"/>
  <c r="O107" i="1"/>
  <c r="Q107" i="1"/>
  <c r="Q127" i="1"/>
  <c r="J127" i="1"/>
  <c r="M127" i="1" s="1"/>
  <c r="O127" i="1"/>
  <c r="O138" i="1"/>
  <c r="J138" i="1"/>
  <c r="M138" i="1" s="1"/>
  <c r="Q138" i="1"/>
  <c r="Q159" i="1"/>
  <c r="J159" i="1"/>
  <c r="M159" i="1" s="1"/>
  <c r="O159" i="1"/>
  <c r="J169" i="1"/>
  <c r="M169" i="1" s="1"/>
  <c r="O169" i="1"/>
  <c r="Q169" i="1"/>
  <c r="Q175" i="1"/>
  <c r="J175" i="1"/>
  <c r="M175" i="1" s="1"/>
  <c r="O175" i="1"/>
  <c r="J180" i="1"/>
  <c r="M180" i="1" s="1"/>
  <c r="O180" i="1"/>
  <c r="Q180" i="1"/>
  <c r="O22" i="1"/>
  <c r="J22" i="1"/>
  <c r="M22" i="1" s="1"/>
  <c r="Q22" i="1"/>
  <c r="J27" i="1"/>
  <c r="M27" i="1" s="1"/>
  <c r="O27" i="1"/>
  <c r="Q27" i="1"/>
  <c r="J32" i="1"/>
  <c r="M32" i="1" s="1"/>
  <c r="O32" i="1"/>
  <c r="Q32" i="1"/>
  <c r="J37" i="1"/>
  <c r="M37" i="1" s="1"/>
  <c r="O37" i="1"/>
  <c r="Q37" i="1"/>
  <c r="O45" i="1"/>
  <c r="J45" i="1"/>
  <c r="M45" i="1" s="1"/>
  <c r="Q45" i="1"/>
  <c r="O53" i="1"/>
  <c r="J53" i="1"/>
  <c r="M53" i="1" s="1"/>
  <c r="Q53" i="1"/>
  <c r="J58" i="1"/>
  <c r="M58" i="1" s="1"/>
  <c r="O58" i="1"/>
  <c r="Q58" i="1"/>
  <c r="O63" i="1"/>
  <c r="J63" i="1"/>
  <c r="M63" i="1" s="1"/>
  <c r="Q63" i="1"/>
  <c r="J73" i="1"/>
  <c r="M73" i="1" s="1"/>
  <c r="O73" i="1"/>
  <c r="Q73" i="1"/>
  <c r="J83" i="1"/>
  <c r="M83" i="1" s="1"/>
  <c r="O83" i="1"/>
  <c r="Q83" i="1"/>
  <c r="O94" i="1"/>
  <c r="J94" i="1"/>
  <c r="M94" i="1" s="1"/>
  <c r="Q94" i="1"/>
  <c r="O102" i="1"/>
  <c r="J102" i="1"/>
  <c r="M102" i="1" s="1"/>
  <c r="Q102" i="1"/>
  <c r="J108" i="1"/>
  <c r="M108" i="1" s="1"/>
  <c r="O108" i="1"/>
  <c r="Q108" i="1"/>
  <c r="O118" i="1"/>
  <c r="J118" i="1"/>
  <c r="M118" i="1" s="1"/>
  <c r="Q118" i="1"/>
  <c r="J128" i="1"/>
  <c r="M128" i="1" s="1"/>
  <c r="O128" i="1"/>
  <c r="Q128" i="1"/>
  <c r="Q139" i="1"/>
  <c r="J139" i="1"/>
  <c r="M139" i="1" s="1"/>
  <c r="O139" i="1"/>
  <c r="O150" i="1"/>
  <c r="J150" i="1"/>
  <c r="M150" i="1" s="1"/>
  <c r="Q150" i="1"/>
  <c r="J160" i="1"/>
  <c r="M160" i="1" s="1"/>
  <c r="O160" i="1"/>
  <c r="Q160" i="1"/>
  <c r="O170" i="1"/>
  <c r="J170" i="1"/>
  <c r="M170" i="1" s="1"/>
  <c r="Q170" i="1"/>
  <c r="O178" i="1"/>
  <c r="J178" i="1"/>
  <c r="M178" i="1" s="1"/>
  <c r="Q178" i="1"/>
  <c r="J181" i="1"/>
  <c r="M181" i="1" s="1"/>
  <c r="O181" i="1"/>
  <c r="Q181" i="1"/>
  <c r="Q187" i="1"/>
  <c r="J187" i="1"/>
  <c r="M187" i="1" s="1"/>
  <c r="O187" i="1"/>
  <c r="J192" i="1"/>
  <c r="M192" i="1" s="1"/>
  <c r="O192" i="1"/>
  <c r="Q192" i="1"/>
  <c r="Q199" i="1"/>
  <c r="J199" i="1"/>
  <c r="M199" i="1" s="1"/>
  <c r="O199" i="1"/>
  <c r="J205" i="1"/>
  <c r="M205" i="1" s="1"/>
  <c r="O205" i="1"/>
  <c r="Q205" i="1"/>
  <c r="O210" i="1"/>
  <c r="J210" i="1"/>
  <c r="M210" i="1" s="1"/>
  <c r="Q210" i="1"/>
  <c r="J216" i="1"/>
  <c r="M216" i="1" s="1"/>
  <c r="O216" i="1"/>
  <c r="Q216" i="1"/>
  <c r="J221" i="1"/>
  <c r="M221" i="1" s="1"/>
  <c r="Q221" i="1"/>
  <c r="O221" i="1"/>
  <c r="O227" i="1"/>
  <c r="Q227" i="1"/>
  <c r="J227" i="1"/>
  <c r="M227" i="1" s="1"/>
  <c r="J232" i="1"/>
  <c r="M232" i="1" s="1"/>
  <c r="O232" i="1"/>
  <c r="Q232" i="1"/>
  <c r="O238" i="1"/>
  <c r="J238" i="1"/>
  <c r="M238" i="1" s="1"/>
  <c r="Q238" i="1"/>
  <c r="O243" i="1"/>
  <c r="Q243" i="1"/>
  <c r="J243" i="1"/>
  <c r="M243" i="1" s="1"/>
  <c r="O250" i="1"/>
  <c r="J250" i="1"/>
  <c r="M250" i="1" s="1"/>
  <c r="Q250" i="1"/>
  <c r="O255" i="1"/>
  <c r="Q255" i="1"/>
  <c r="J255" i="1"/>
  <c r="M255" i="1" s="1"/>
  <c r="O262" i="1"/>
  <c r="J262" i="1"/>
  <c r="M262" i="1" s="1"/>
  <c r="Q262" i="1"/>
  <c r="Q271" i="1"/>
  <c r="J271" i="1"/>
  <c r="M271" i="1" s="1"/>
  <c r="O271" i="1"/>
  <c r="J282" i="1"/>
  <c r="M282" i="1" s="1"/>
  <c r="O282" i="1"/>
  <c r="Q282" i="1"/>
  <c r="O289" i="1"/>
  <c r="J289" i="1"/>
  <c r="M289" i="1" s="1"/>
  <c r="Q289" i="1"/>
  <c r="O294" i="1"/>
  <c r="Q294" i="1"/>
  <c r="J294" i="1"/>
  <c r="M294" i="1" s="1"/>
  <c r="O298" i="1"/>
  <c r="Q298" i="1"/>
  <c r="J298" i="1"/>
  <c r="M298" i="1" s="1"/>
  <c r="J305" i="1"/>
  <c r="M305" i="1" s="1"/>
  <c r="O305" i="1"/>
  <c r="Q305" i="1"/>
  <c r="J310" i="1"/>
  <c r="M310" i="1" s="1"/>
  <c r="O310" i="1"/>
  <c r="Q310" i="1"/>
  <c r="O314" i="1"/>
  <c r="J314" i="1"/>
  <c r="M314" i="1" s="1"/>
  <c r="Q314" i="1"/>
  <c r="O321" i="1"/>
  <c r="J321" i="1"/>
  <c r="M321" i="1" s="1"/>
  <c r="Q321" i="1"/>
  <c r="J326" i="1"/>
  <c r="M326" i="1" s="1"/>
  <c r="O326" i="1"/>
  <c r="Q326" i="1"/>
  <c r="J330" i="1"/>
  <c r="M330" i="1" s="1"/>
  <c r="O330" i="1"/>
  <c r="Q330" i="1"/>
  <c r="J337" i="1"/>
  <c r="M337" i="1" s="1"/>
  <c r="O337" i="1"/>
  <c r="Q337" i="1"/>
  <c r="J342" i="1"/>
  <c r="M342" i="1" s="1"/>
  <c r="O342" i="1"/>
  <c r="Q342" i="1"/>
  <c r="O346" i="1"/>
  <c r="J346" i="1"/>
  <c r="M346" i="1" s="1"/>
  <c r="Q346" i="1"/>
  <c r="O350" i="1"/>
  <c r="J350" i="1"/>
  <c r="M350" i="1" s="1"/>
  <c r="Q350" i="1"/>
  <c r="J356" i="1"/>
  <c r="M356" i="1" s="1"/>
  <c r="O356" i="1"/>
  <c r="Q356" i="1"/>
  <c r="J362" i="1"/>
  <c r="M362" i="1" s="1"/>
  <c r="O362" i="1"/>
  <c r="Q362" i="1"/>
  <c r="J368" i="1"/>
  <c r="M368" i="1" s="1"/>
  <c r="O368" i="1"/>
  <c r="Q368" i="1"/>
  <c r="J372" i="1"/>
  <c r="M372" i="1" s="1"/>
  <c r="O372" i="1"/>
  <c r="Q372" i="1"/>
  <c r="J382" i="1"/>
  <c r="M382" i="1" s="1"/>
  <c r="O382" i="1"/>
  <c r="Q382" i="1"/>
  <c r="O390" i="1"/>
  <c r="J390" i="1"/>
  <c r="M390" i="1" s="1"/>
  <c r="Q390" i="1"/>
  <c r="J357" i="1"/>
  <c r="M357" i="1" s="1"/>
  <c r="O357" i="1"/>
  <c r="Q357" i="1"/>
  <c r="J363" i="1"/>
  <c r="M363" i="1" s="1"/>
  <c r="O363" i="1"/>
  <c r="Q363" i="1"/>
  <c r="J369" i="1"/>
  <c r="M369" i="1" s="1"/>
  <c r="O369" i="1"/>
  <c r="Q369" i="1"/>
  <c r="J373" i="1"/>
  <c r="M373" i="1" s="1"/>
  <c r="O373" i="1"/>
  <c r="Q373" i="1"/>
  <c r="J379" i="1"/>
  <c r="M379" i="1" s="1"/>
  <c r="O379" i="1"/>
  <c r="Q379" i="1"/>
  <c r="O385" i="1"/>
  <c r="J385" i="1"/>
  <c r="M385" i="1" s="1"/>
  <c r="Q385" i="1"/>
  <c r="O391" i="1"/>
  <c r="J391" i="1"/>
  <c r="M391" i="1" s="1"/>
  <c r="Q391" i="1"/>
  <c r="J29" i="1"/>
  <c r="M29" i="1" s="1"/>
  <c r="O29" i="1"/>
  <c r="Q29" i="1"/>
  <c r="J56" i="1"/>
  <c r="M56" i="1" s="1"/>
  <c r="O56" i="1"/>
  <c r="Q56" i="1"/>
  <c r="J64" i="1"/>
  <c r="M64" i="1" s="1"/>
  <c r="O64" i="1"/>
  <c r="Q64" i="1"/>
  <c r="J84" i="1"/>
  <c r="M84" i="1" s="1"/>
  <c r="O84" i="1"/>
  <c r="Q84" i="1"/>
  <c r="J105" i="1"/>
  <c r="M105" i="1" s="1"/>
  <c r="O105" i="1"/>
  <c r="Q105" i="1"/>
  <c r="J177" i="1"/>
  <c r="M177" i="1" s="1"/>
  <c r="O177" i="1"/>
  <c r="Q177" i="1"/>
  <c r="J189" i="1"/>
  <c r="M189" i="1" s="1"/>
  <c r="O189" i="1"/>
  <c r="Q189" i="1"/>
  <c r="Q219" i="1"/>
  <c r="J219" i="1"/>
  <c r="M219" i="1" s="1"/>
  <c r="O219" i="1"/>
  <c r="J233" i="1"/>
  <c r="M233" i="1" s="1"/>
  <c r="O233" i="1"/>
  <c r="Q233" i="1"/>
  <c r="J245" i="1"/>
  <c r="M245" i="1" s="1"/>
  <c r="Q245" i="1"/>
  <c r="O245" i="1"/>
  <c r="J278" i="1"/>
  <c r="M278" i="1" s="1"/>
  <c r="O278" i="1"/>
  <c r="Q278" i="1"/>
  <c r="J295" i="1"/>
  <c r="M295" i="1" s="1"/>
  <c r="O295" i="1"/>
  <c r="Q295" i="1"/>
  <c r="Q306" i="1"/>
  <c r="J306" i="1"/>
  <c r="M306" i="1" s="1"/>
  <c r="O306" i="1"/>
  <c r="O317" i="1"/>
  <c r="J317" i="1"/>
  <c r="M317" i="1" s="1"/>
  <c r="Q317" i="1"/>
  <c r="J327" i="1"/>
  <c r="M327" i="1" s="1"/>
  <c r="O327" i="1"/>
  <c r="Q327" i="1"/>
  <c r="O338" i="1"/>
  <c r="J338" i="1"/>
  <c r="M338" i="1" s="1"/>
  <c r="Q338" i="1"/>
  <c r="O30" i="1"/>
  <c r="J30" i="1"/>
  <c r="M30" i="1" s="1"/>
  <c r="Q30" i="1"/>
  <c r="O55" i="1"/>
  <c r="J55" i="1"/>
  <c r="M55" i="1" s="1"/>
  <c r="Q55" i="1"/>
  <c r="J75" i="1"/>
  <c r="M75" i="1" s="1"/>
  <c r="O75" i="1"/>
  <c r="Q75" i="1"/>
  <c r="J96" i="1"/>
  <c r="M96" i="1" s="1"/>
  <c r="O96" i="1"/>
  <c r="Q96" i="1"/>
  <c r="O126" i="1"/>
  <c r="J126" i="1"/>
  <c r="M126" i="1" s="1"/>
  <c r="Q126" i="1"/>
  <c r="Q179" i="1"/>
  <c r="J179" i="1"/>
  <c r="M179" i="1" s="1"/>
  <c r="O179" i="1"/>
  <c r="O198" i="1"/>
  <c r="J198" i="1"/>
  <c r="M198" i="1" s="1"/>
  <c r="Q198" i="1"/>
  <c r="J201" i="1"/>
  <c r="M201" i="1" s="1"/>
  <c r="O201" i="1"/>
  <c r="Q201" i="1"/>
  <c r="Q207" i="1"/>
  <c r="J207" i="1"/>
  <c r="M207" i="1" s="1"/>
  <c r="O207" i="1"/>
  <c r="J212" i="1"/>
  <c r="M212" i="1" s="1"/>
  <c r="O212" i="1"/>
  <c r="Q212" i="1"/>
  <c r="O218" i="1"/>
  <c r="J218" i="1"/>
  <c r="M218" i="1" s="1"/>
  <c r="Q218" i="1"/>
  <c r="O223" i="1"/>
  <c r="Q223" i="1"/>
  <c r="J223" i="1"/>
  <c r="M223" i="1" s="1"/>
  <c r="J229" i="1"/>
  <c r="M229" i="1" s="1"/>
  <c r="O229" i="1"/>
  <c r="Q229" i="1"/>
  <c r="O234" i="1"/>
  <c r="J234" i="1"/>
  <c r="M234" i="1" s="1"/>
  <c r="Q234" i="1"/>
  <c r="J240" i="1"/>
  <c r="M240" i="1" s="1"/>
  <c r="O240" i="1"/>
  <c r="Q240" i="1"/>
  <c r="O246" i="1"/>
  <c r="J246" i="1"/>
  <c r="M246" i="1" s="1"/>
  <c r="Q246" i="1"/>
  <c r="J252" i="1"/>
  <c r="M252" i="1" s="1"/>
  <c r="O252" i="1"/>
  <c r="Q252" i="1"/>
  <c r="O258" i="1"/>
  <c r="J258" i="1"/>
  <c r="M258" i="1" s="1"/>
  <c r="Q258" i="1"/>
  <c r="J269" i="1"/>
  <c r="M269" i="1" s="1"/>
  <c r="O269" i="1"/>
  <c r="Q269" i="1"/>
  <c r="Q280" i="1"/>
  <c r="J280" i="1"/>
  <c r="M280" i="1" s="1"/>
  <c r="O280" i="1"/>
  <c r="J296" i="1"/>
  <c r="M296" i="1" s="1"/>
  <c r="Q296" i="1"/>
  <c r="O296" i="1"/>
  <c r="Q302" i="1"/>
  <c r="J302" i="1"/>
  <c r="M302" i="1" s="1"/>
  <c r="O302" i="1"/>
  <c r="J309" i="1"/>
  <c r="M309" i="1" s="1"/>
  <c r="O309" i="1"/>
  <c r="Q309" i="1"/>
  <c r="O312" i="1"/>
  <c r="J312" i="1"/>
  <c r="M312" i="1" s="1"/>
  <c r="Q312" i="1"/>
  <c r="J320" i="1"/>
  <c r="M320" i="1" s="1"/>
  <c r="O320" i="1"/>
  <c r="Q320" i="1"/>
  <c r="O325" i="1"/>
  <c r="J325" i="1"/>
  <c r="M325" i="1" s="1"/>
  <c r="Q325" i="1"/>
  <c r="J328" i="1"/>
  <c r="M328" i="1" s="1"/>
  <c r="O328" i="1"/>
  <c r="Q328" i="1"/>
  <c r="J336" i="1"/>
  <c r="M336" i="1" s="1"/>
  <c r="O336" i="1"/>
  <c r="Q336" i="1"/>
  <c r="O339" i="1"/>
  <c r="J339" i="1"/>
  <c r="M339" i="1" s="1"/>
  <c r="Q339" i="1"/>
  <c r="J344" i="1"/>
  <c r="M344" i="1" s="1"/>
  <c r="O344" i="1"/>
  <c r="Q344" i="1"/>
  <c r="J352" i="1"/>
  <c r="M352" i="1" s="1"/>
  <c r="O352" i="1"/>
  <c r="Q352" i="1"/>
  <c r="J358" i="1"/>
  <c r="M358" i="1" s="1"/>
  <c r="O358" i="1"/>
  <c r="Q358" i="1"/>
  <c r="J364" i="1"/>
  <c r="M364" i="1" s="1"/>
  <c r="O364" i="1"/>
  <c r="Q364" i="1"/>
  <c r="J370" i="1"/>
  <c r="M370" i="1" s="1"/>
  <c r="O370" i="1"/>
  <c r="Q370" i="1"/>
  <c r="J374" i="1"/>
  <c r="M374" i="1" s="1"/>
  <c r="O374" i="1"/>
  <c r="Q374" i="1"/>
  <c r="O380" i="1"/>
  <c r="Q380" i="1"/>
  <c r="J380" i="1"/>
  <c r="M380" i="1" s="1"/>
  <c r="O386" i="1"/>
  <c r="J386" i="1"/>
  <c r="M386" i="1" s="1"/>
  <c r="Q386" i="1"/>
  <c r="J394" i="1"/>
  <c r="M394" i="1" s="1"/>
  <c r="O394" i="1"/>
  <c r="Q394" i="1"/>
  <c r="J38" i="1"/>
  <c r="M38" i="1" s="1"/>
  <c r="O38" i="1"/>
  <c r="Q38" i="1"/>
  <c r="O61" i="1"/>
  <c r="J61" i="1"/>
  <c r="M61" i="1" s="1"/>
  <c r="Q61" i="1"/>
  <c r="J74" i="1"/>
  <c r="M74" i="1" s="1"/>
  <c r="O74" i="1"/>
  <c r="Q74" i="1"/>
  <c r="O95" i="1"/>
  <c r="J95" i="1"/>
  <c r="M95" i="1" s="1"/>
  <c r="Q95" i="1"/>
  <c r="J144" i="1"/>
  <c r="M144" i="1" s="1"/>
  <c r="O144" i="1"/>
  <c r="Q144" i="1"/>
  <c r="J161" i="1"/>
  <c r="M161" i="1" s="1"/>
  <c r="O161" i="1"/>
  <c r="Q161" i="1"/>
  <c r="J208" i="1"/>
  <c r="M208" i="1" s="1"/>
  <c r="O208" i="1"/>
  <c r="Q208" i="1"/>
  <c r="O230" i="1"/>
  <c r="J230" i="1"/>
  <c r="M230" i="1" s="1"/>
  <c r="Q230" i="1"/>
  <c r="O251" i="1"/>
  <c r="Q251" i="1"/>
  <c r="J251" i="1"/>
  <c r="M251" i="1" s="1"/>
  <c r="Q267" i="1"/>
  <c r="J267" i="1"/>
  <c r="M267" i="1" s="1"/>
  <c r="O267" i="1"/>
  <c r="O290" i="1"/>
  <c r="J290" i="1"/>
  <c r="M290" i="1" s="1"/>
  <c r="Q290" i="1"/>
  <c r="J301" i="1"/>
  <c r="M301" i="1" s="1"/>
  <c r="O301" i="1"/>
  <c r="Q301" i="1"/>
  <c r="O311" i="1"/>
  <c r="J311" i="1"/>
  <c r="M311" i="1" s="1"/>
  <c r="Q311" i="1"/>
  <c r="J322" i="1"/>
  <c r="M322" i="1" s="1"/>
  <c r="O322" i="1"/>
  <c r="Q322" i="1"/>
  <c r="O333" i="1"/>
  <c r="J333" i="1"/>
  <c r="M333" i="1" s="1"/>
  <c r="Q333" i="1"/>
  <c r="O343" i="1"/>
  <c r="J343" i="1"/>
  <c r="M343" i="1" s="1"/>
  <c r="Q343" i="1"/>
  <c r="J353" i="1"/>
  <c r="M353" i="1" s="1"/>
  <c r="O353" i="1"/>
  <c r="Q353" i="1"/>
  <c r="O35" i="1"/>
  <c r="J35" i="1"/>
  <c r="M35" i="1" s="1"/>
  <c r="Q35" i="1"/>
  <c r="J60" i="1"/>
  <c r="M60" i="1" s="1"/>
  <c r="O60" i="1"/>
  <c r="Q60" i="1"/>
  <c r="O85" i="1"/>
  <c r="J85" i="1"/>
  <c r="M85" i="1" s="1"/>
  <c r="Q85" i="1"/>
  <c r="J116" i="1"/>
  <c r="M116" i="1" s="1"/>
  <c r="O116" i="1"/>
  <c r="Q116" i="1"/>
  <c r="J137" i="1"/>
  <c r="M137" i="1" s="1"/>
  <c r="O137" i="1"/>
  <c r="Q137" i="1"/>
  <c r="O158" i="1"/>
  <c r="J158" i="1"/>
  <c r="M158" i="1" s="1"/>
  <c r="Q158" i="1"/>
  <c r="J185" i="1"/>
  <c r="M185" i="1" s="1"/>
  <c r="O185" i="1"/>
  <c r="Q185" i="1"/>
  <c r="J28" i="1"/>
  <c r="M28" i="1" s="1"/>
  <c r="O28" i="1"/>
  <c r="Q28" i="1"/>
  <c r="J36" i="1"/>
  <c r="M36" i="1" s="1"/>
  <c r="O36" i="1"/>
  <c r="Q36" i="1"/>
  <c r="J50" i="1"/>
  <c r="M50" i="1" s="1"/>
  <c r="O50" i="1"/>
  <c r="Q50" i="1"/>
  <c r="O62" i="1"/>
  <c r="J62" i="1"/>
  <c r="M62" i="1" s="1"/>
  <c r="Q62" i="1"/>
  <c r="J91" i="1"/>
  <c r="M91" i="1" s="1"/>
  <c r="O91" i="1"/>
  <c r="Q91" i="1"/>
  <c r="O117" i="1"/>
  <c r="J117" i="1"/>
  <c r="M117" i="1" s="1"/>
  <c r="Q117" i="1"/>
  <c r="J149" i="1"/>
  <c r="M149" i="1" s="1"/>
  <c r="O149" i="1"/>
  <c r="Q149" i="1"/>
  <c r="J188" i="1"/>
  <c r="M188" i="1" s="1"/>
  <c r="O188" i="1"/>
  <c r="Q188" i="1"/>
  <c r="Q191" i="1"/>
  <c r="J191" i="1"/>
  <c r="M191" i="1" s="1"/>
  <c r="O191" i="1"/>
  <c r="J197" i="1"/>
  <c r="M197" i="1" s="1"/>
  <c r="O197" i="1"/>
  <c r="Q197" i="1"/>
  <c r="O202" i="1"/>
  <c r="J202" i="1"/>
  <c r="M202" i="1" s="1"/>
  <c r="Q202" i="1"/>
  <c r="J209" i="1"/>
  <c r="M209" i="1" s="1"/>
  <c r="O209" i="1"/>
  <c r="Q209" i="1"/>
  <c r="J213" i="1"/>
  <c r="M213" i="1" s="1"/>
  <c r="O213" i="1"/>
  <c r="Q213" i="1"/>
  <c r="J220" i="1"/>
  <c r="M220" i="1" s="1"/>
  <c r="O220" i="1"/>
  <c r="Q220" i="1"/>
  <c r="J224" i="1"/>
  <c r="M224" i="1" s="1"/>
  <c r="O224" i="1"/>
  <c r="Q224" i="1"/>
  <c r="Q231" i="1"/>
  <c r="J231" i="1"/>
  <c r="M231" i="1" s="1"/>
  <c r="O231" i="1"/>
  <c r="Q235" i="1"/>
  <c r="J235" i="1"/>
  <c r="M235" i="1" s="1"/>
  <c r="O235" i="1"/>
  <c r="O242" i="1"/>
  <c r="J242" i="1"/>
  <c r="M242" i="1" s="1"/>
  <c r="Q242" i="1"/>
  <c r="Q247" i="1"/>
  <c r="J247" i="1"/>
  <c r="M247" i="1" s="1"/>
  <c r="O247" i="1"/>
  <c r="O254" i="1"/>
  <c r="J254" i="1"/>
  <c r="M254" i="1" s="1"/>
  <c r="Q254" i="1"/>
  <c r="Q259" i="1"/>
  <c r="J259" i="1"/>
  <c r="M259" i="1" s="1"/>
  <c r="O259" i="1"/>
  <c r="O270" i="1"/>
  <c r="J270" i="1"/>
  <c r="M270" i="1" s="1"/>
  <c r="Q270" i="1"/>
  <c r="J281" i="1"/>
  <c r="M281" i="1" s="1"/>
  <c r="O281" i="1"/>
  <c r="Q281" i="1"/>
  <c r="J287" i="1"/>
  <c r="M287" i="1" s="1"/>
  <c r="O287" i="1"/>
  <c r="Q287" i="1"/>
  <c r="J292" i="1"/>
  <c r="M292" i="1" s="1"/>
  <c r="Q292" i="1"/>
  <c r="O292" i="1"/>
  <c r="O297" i="1"/>
  <c r="J297" i="1"/>
  <c r="M297" i="1" s="1"/>
  <c r="Q297" i="1"/>
  <c r="O303" i="1"/>
  <c r="J303" i="1"/>
  <c r="M303" i="1" s="1"/>
  <c r="Q303" i="1"/>
  <c r="O308" i="1"/>
  <c r="Q308" i="1"/>
  <c r="J308" i="1"/>
  <c r="M308" i="1" s="1"/>
  <c r="O313" i="1"/>
  <c r="J313" i="1"/>
  <c r="M313" i="1" s="1"/>
  <c r="Q313" i="1"/>
  <c r="J319" i="1"/>
  <c r="M319" i="1" s="1"/>
  <c r="O319" i="1"/>
  <c r="Q319" i="1"/>
  <c r="O324" i="1"/>
  <c r="J324" i="1"/>
  <c r="M324" i="1" s="1"/>
  <c r="Q324" i="1"/>
  <c r="O329" i="1"/>
  <c r="J329" i="1"/>
  <c r="M329" i="1" s="1"/>
  <c r="Q329" i="1"/>
  <c r="J335" i="1"/>
  <c r="M335" i="1" s="1"/>
  <c r="O335" i="1"/>
  <c r="Q335" i="1"/>
  <c r="Q340" i="1"/>
  <c r="J340" i="1"/>
  <c r="M340" i="1" s="1"/>
  <c r="O340" i="1"/>
  <c r="O345" i="1"/>
  <c r="J345" i="1"/>
  <c r="M345" i="1" s="1"/>
  <c r="Q345" i="1"/>
  <c r="J354" i="1"/>
  <c r="M354" i="1" s="1"/>
  <c r="O354" i="1"/>
  <c r="Q354" i="1"/>
  <c r="O360" i="1"/>
  <c r="J360" i="1"/>
  <c r="M360" i="1" s="1"/>
  <c r="Q360" i="1"/>
  <c r="O365" i="1"/>
  <c r="J365" i="1"/>
  <c r="M365" i="1" s="1"/>
  <c r="Q365" i="1"/>
  <c r="O371" i="1"/>
  <c r="J371" i="1"/>
  <c r="M371" i="1" s="1"/>
  <c r="Q371" i="1"/>
  <c r="J381" i="1"/>
  <c r="M381" i="1" s="1"/>
  <c r="O381" i="1"/>
  <c r="Q381" i="1"/>
  <c r="J387" i="1"/>
  <c r="M387" i="1" s="1"/>
  <c r="O387" i="1"/>
  <c r="Q387" i="1"/>
  <c r="J395" i="1"/>
  <c r="M395" i="1" s="1"/>
  <c r="O395" i="1"/>
  <c r="Q395" i="1"/>
  <c r="E113" i="1"/>
  <c r="G113" i="1" s="1"/>
  <c r="E266" i="1"/>
  <c r="G266" i="1" s="1"/>
  <c r="G217" i="1"/>
  <c r="G318" i="1"/>
  <c r="G307" i="1"/>
  <c r="G334" i="1"/>
  <c r="G351" i="1"/>
  <c r="E304" i="1"/>
  <c r="G304" i="1" s="1"/>
  <c r="E166" i="1"/>
  <c r="G166" i="1" s="1"/>
  <c r="G268" i="1"/>
  <c r="G279" i="1"/>
  <c r="E133" i="1"/>
  <c r="G133" i="1" s="1"/>
  <c r="G244" i="1"/>
  <c r="E359" i="1"/>
  <c r="G359" i="1" s="1"/>
  <c r="E253" i="1"/>
  <c r="G253" i="1" s="1"/>
  <c r="E24" i="1"/>
  <c r="G24" i="1" s="1"/>
  <c r="G68" i="1"/>
  <c r="E80" i="1"/>
  <c r="G80" i="1" s="1"/>
  <c r="G136" i="1"/>
  <c r="G228" i="1"/>
  <c r="E264" i="1"/>
  <c r="G264" i="1" s="1"/>
  <c r="G274" i="1"/>
  <c r="G323" i="1"/>
  <c r="E341" i="1"/>
  <c r="G341" i="1" s="1"/>
  <c r="G54" i="1"/>
  <c r="G59" i="1"/>
  <c r="E69" i="1"/>
  <c r="E71" i="1" s="1"/>
  <c r="G71" i="1" s="1"/>
  <c r="E263" i="1"/>
  <c r="G263" i="1" s="1"/>
  <c r="E275" i="1"/>
  <c r="E276" i="1"/>
  <c r="G276" i="1" s="1"/>
  <c r="G79" i="1"/>
  <c r="E81" i="1"/>
  <c r="G81" i="1" s="1"/>
  <c r="G26" i="1"/>
  <c r="G31" i="1"/>
  <c r="E47" i="1"/>
  <c r="G47" i="1" s="1"/>
  <c r="E93" i="1"/>
  <c r="G93" i="1" s="1"/>
  <c r="E104" i="1"/>
  <c r="G104" i="1" s="1"/>
  <c r="G43" i="1"/>
  <c r="E44" i="1"/>
  <c r="E70" i="1"/>
  <c r="G70" i="1" s="1"/>
  <c r="E82" i="1"/>
  <c r="G82" i="1" s="1"/>
  <c r="G89" i="1"/>
  <c r="E90" i="1"/>
  <c r="G100" i="1"/>
  <c r="G112" i="1"/>
  <c r="G165" i="1"/>
  <c r="E167" i="1"/>
  <c r="G167" i="1" s="1"/>
  <c r="G78" i="1"/>
  <c r="E101" i="1"/>
  <c r="G132" i="1"/>
  <c r="E134" i="1"/>
  <c r="G134" i="1" s="1"/>
  <c r="G121" i="1"/>
  <c r="E122" i="1"/>
  <c r="E146" i="1"/>
  <c r="G146" i="1" s="1"/>
  <c r="G153" i="1"/>
  <c r="E154" i="1"/>
  <c r="G176" i="1"/>
  <c r="E115" i="1"/>
  <c r="G115" i="1" s="1"/>
  <c r="E123" i="1"/>
  <c r="G123" i="1" s="1"/>
  <c r="E135" i="1"/>
  <c r="G135" i="1" s="1"/>
  <c r="G142" i="1"/>
  <c r="E143" i="1"/>
  <c r="E155" i="1"/>
  <c r="G155" i="1" s="1"/>
  <c r="E168" i="1"/>
  <c r="G168" i="1" s="1"/>
  <c r="G186" i="1"/>
  <c r="G196" i="1"/>
  <c r="G206" i="1"/>
  <c r="G111" i="1"/>
  <c r="G131" i="1"/>
  <c r="G147" i="1"/>
  <c r="G164" i="1"/>
  <c r="E241" i="1"/>
  <c r="G241" i="1" s="1"/>
  <c r="G291" i="1"/>
  <c r="E293" i="1"/>
  <c r="G293" i="1" s="1"/>
  <c r="E257" i="1"/>
  <c r="G257" i="1" s="1"/>
  <c r="G256" i="1"/>
  <c r="G286" i="1"/>
  <c r="E288" i="1"/>
  <c r="G288" i="1" s="1"/>
  <c r="Q131" i="1" l="1"/>
  <c r="J131" i="1"/>
  <c r="M131" i="1" s="1"/>
  <c r="O131" i="1"/>
  <c r="J176" i="1"/>
  <c r="M176" i="1" s="1"/>
  <c r="O176" i="1"/>
  <c r="Q176" i="1"/>
  <c r="J112" i="1"/>
  <c r="M112" i="1" s="1"/>
  <c r="O112" i="1"/>
  <c r="Q112" i="1"/>
  <c r="O166" i="1"/>
  <c r="J166" i="1"/>
  <c r="M166" i="1" s="1"/>
  <c r="Q166" i="1"/>
  <c r="O286" i="1"/>
  <c r="J286" i="1"/>
  <c r="M286" i="1" s="1"/>
  <c r="Q286" i="1"/>
  <c r="O186" i="1"/>
  <c r="J186" i="1"/>
  <c r="M186" i="1" s="1"/>
  <c r="Q186" i="1"/>
  <c r="J82" i="1"/>
  <c r="M82" i="1" s="1"/>
  <c r="O82" i="1"/>
  <c r="Q82" i="1"/>
  <c r="J264" i="1"/>
  <c r="M264" i="1" s="1"/>
  <c r="O264" i="1"/>
  <c r="Q264" i="1"/>
  <c r="J113" i="1"/>
  <c r="M113" i="1" s="1"/>
  <c r="O113" i="1"/>
  <c r="Q113" i="1"/>
  <c r="J256" i="1"/>
  <c r="M256" i="1" s="1"/>
  <c r="O256" i="1"/>
  <c r="Q256" i="1"/>
  <c r="J241" i="1"/>
  <c r="M241" i="1" s="1"/>
  <c r="Q241" i="1"/>
  <c r="O241" i="1"/>
  <c r="O111" i="1"/>
  <c r="J111" i="1"/>
  <c r="M111" i="1" s="1"/>
  <c r="Q111" i="1"/>
  <c r="J168" i="1"/>
  <c r="M168" i="1" s="1"/>
  <c r="O168" i="1"/>
  <c r="Q168" i="1"/>
  <c r="Q135" i="1"/>
  <c r="J135" i="1"/>
  <c r="M135" i="1" s="1"/>
  <c r="O135" i="1"/>
  <c r="J121" i="1"/>
  <c r="M121" i="1" s="1"/>
  <c r="O121" i="1"/>
  <c r="Q121" i="1"/>
  <c r="O78" i="1"/>
  <c r="J78" i="1"/>
  <c r="M78" i="1" s="1"/>
  <c r="Q78" i="1"/>
  <c r="J100" i="1"/>
  <c r="M100" i="1" s="1"/>
  <c r="O100" i="1"/>
  <c r="Q100" i="1"/>
  <c r="O70" i="1"/>
  <c r="J70" i="1"/>
  <c r="M70" i="1" s="1"/>
  <c r="Q70" i="1"/>
  <c r="O93" i="1"/>
  <c r="J93" i="1"/>
  <c r="M93" i="1" s="1"/>
  <c r="Q93" i="1"/>
  <c r="J81" i="1"/>
  <c r="M81" i="1" s="1"/>
  <c r="O81" i="1"/>
  <c r="Q81" i="1"/>
  <c r="O263" i="1"/>
  <c r="Q263" i="1"/>
  <c r="J263" i="1"/>
  <c r="M263" i="1" s="1"/>
  <c r="J341" i="1"/>
  <c r="M341" i="1" s="1"/>
  <c r="O341" i="1"/>
  <c r="Q341" i="1"/>
  <c r="J228" i="1"/>
  <c r="M228" i="1" s="1"/>
  <c r="O228" i="1"/>
  <c r="Q228" i="1"/>
  <c r="O24" i="1"/>
  <c r="J24" i="1"/>
  <c r="M24" i="1" s="1"/>
  <c r="Q24" i="1"/>
  <c r="J133" i="1"/>
  <c r="M133" i="1" s="1"/>
  <c r="O133" i="1"/>
  <c r="Q133" i="1"/>
  <c r="O304" i="1"/>
  <c r="J304" i="1"/>
  <c r="M304" i="1" s="1"/>
  <c r="Q304" i="1"/>
  <c r="Q318" i="1"/>
  <c r="J318" i="1"/>
  <c r="M318" i="1" s="1"/>
  <c r="O318" i="1"/>
  <c r="J307" i="1"/>
  <c r="M307" i="1" s="1"/>
  <c r="O307" i="1"/>
  <c r="Q307" i="1"/>
  <c r="Q155" i="1"/>
  <c r="J155" i="1"/>
  <c r="M155" i="1" s="1"/>
  <c r="O155" i="1"/>
  <c r="Q167" i="1"/>
  <c r="J167" i="1"/>
  <c r="M167" i="1" s="1"/>
  <c r="O167" i="1"/>
  <c r="O71" i="1"/>
  <c r="J71" i="1"/>
  <c r="M71" i="1" s="1"/>
  <c r="Q71" i="1"/>
  <c r="J323" i="1"/>
  <c r="M323" i="1" s="1"/>
  <c r="O323" i="1"/>
  <c r="Q323" i="1"/>
  <c r="J136" i="1"/>
  <c r="M136" i="1" s="1"/>
  <c r="O136" i="1"/>
  <c r="Q136" i="1"/>
  <c r="J253" i="1"/>
  <c r="M253" i="1" s="1"/>
  <c r="Q253" i="1"/>
  <c r="O253" i="1"/>
  <c r="O279" i="1"/>
  <c r="J279" i="1"/>
  <c r="M279" i="1" s="1"/>
  <c r="Q279" i="1"/>
  <c r="O351" i="1"/>
  <c r="J351" i="1"/>
  <c r="M351" i="1" s="1"/>
  <c r="Q351" i="1"/>
  <c r="J217" i="1"/>
  <c r="M217" i="1" s="1"/>
  <c r="O217" i="1"/>
  <c r="Q217" i="1"/>
  <c r="Q291" i="1"/>
  <c r="J291" i="1"/>
  <c r="M291" i="1" s="1"/>
  <c r="O291" i="1"/>
  <c r="O142" i="1"/>
  <c r="J142" i="1"/>
  <c r="M142" i="1" s="1"/>
  <c r="Q142" i="1"/>
  <c r="J104" i="1"/>
  <c r="M104" i="1" s="1"/>
  <c r="O104" i="1"/>
  <c r="Q104" i="1"/>
  <c r="O54" i="1"/>
  <c r="J54" i="1"/>
  <c r="M54" i="1" s="1"/>
  <c r="Q54" i="1"/>
  <c r="J68" i="1"/>
  <c r="M68" i="1" s="1"/>
  <c r="O68" i="1"/>
  <c r="Q68" i="1"/>
  <c r="J244" i="1"/>
  <c r="M244" i="1" s="1"/>
  <c r="O244" i="1"/>
  <c r="Q244" i="1"/>
  <c r="J257" i="1"/>
  <c r="M257" i="1" s="1"/>
  <c r="Q257" i="1"/>
  <c r="O257" i="1"/>
  <c r="J164" i="1"/>
  <c r="M164" i="1" s="1"/>
  <c r="O164" i="1"/>
  <c r="Q164" i="1"/>
  <c r="O206" i="1"/>
  <c r="J206" i="1"/>
  <c r="M206" i="1" s="1"/>
  <c r="Q206" i="1"/>
  <c r="J123" i="1"/>
  <c r="M123" i="1" s="1"/>
  <c r="O123" i="1"/>
  <c r="Q123" i="1"/>
  <c r="J153" i="1"/>
  <c r="M153" i="1" s="1"/>
  <c r="O153" i="1"/>
  <c r="Q153" i="1"/>
  <c r="O134" i="1"/>
  <c r="J134" i="1"/>
  <c r="M134" i="1" s="1"/>
  <c r="Q134" i="1"/>
  <c r="O47" i="1"/>
  <c r="J47" i="1"/>
  <c r="M47" i="1" s="1"/>
  <c r="Q47" i="1"/>
  <c r="O79" i="1"/>
  <c r="J79" i="1"/>
  <c r="M79" i="1" s="1"/>
  <c r="Q79" i="1"/>
  <c r="Q288" i="1"/>
  <c r="J288" i="1"/>
  <c r="M288" i="1" s="1"/>
  <c r="O288" i="1"/>
  <c r="O293" i="1"/>
  <c r="J293" i="1"/>
  <c r="M293" i="1" s="1"/>
  <c r="Q293" i="1"/>
  <c r="Q147" i="1"/>
  <c r="J147" i="1"/>
  <c r="M147" i="1" s="1"/>
  <c r="O147" i="1"/>
  <c r="J196" i="1"/>
  <c r="M196" i="1" s="1"/>
  <c r="O196" i="1"/>
  <c r="Q196" i="1"/>
  <c r="J115" i="1"/>
  <c r="M115" i="1" s="1"/>
  <c r="O115" i="1"/>
  <c r="Q115" i="1"/>
  <c r="O146" i="1"/>
  <c r="J146" i="1"/>
  <c r="M146" i="1" s="1"/>
  <c r="Q146" i="1"/>
  <c r="J132" i="1"/>
  <c r="M132" i="1" s="1"/>
  <c r="O132" i="1"/>
  <c r="Q132" i="1"/>
  <c r="J165" i="1"/>
  <c r="M165" i="1" s="1"/>
  <c r="O165" i="1"/>
  <c r="Q165" i="1"/>
  <c r="J89" i="1"/>
  <c r="M89" i="1" s="1"/>
  <c r="O89" i="1"/>
  <c r="Q89" i="1"/>
  <c r="J43" i="1"/>
  <c r="M43" i="1" s="1"/>
  <c r="O43" i="1"/>
  <c r="Q43" i="1"/>
  <c r="O276" i="1"/>
  <c r="Q276" i="1"/>
  <c r="J276" i="1"/>
  <c r="M276" i="1" s="1"/>
  <c r="J59" i="1"/>
  <c r="M59" i="1" s="1"/>
  <c r="O59" i="1"/>
  <c r="Q59" i="1"/>
  <c r="J274" i="1"/>
  <c r="M274" i="1" s="1"/>
  <c r="O274" i="1"/>
  <c r="Q274" i="1"/>
  <c r="J80" i="1"/>
  <c r="M80" i="1" s="1"/>
  <c r="O80" i="1"/>
  <c r="Q80" i="1"/>
  <c r="J359" i="1"/>
  <c r="M359" i="1" s="1"/>
  <c r="O359" i="1"/>
  <c r="Q359" i="1"/>
  <c r="J268" i="1"/>
  <c r="M268" i="1" s="1"/>
  <c r="O268" i="1"/>
  <c r="Q268" i="1"/>
  <c r="J334" i="1"/>
  <c r="M334" i="1" s="1"/>
  <c r="O334" i="1"/>
  <c r="Q334" i="1"/>
  <c r="O266" i="1"/>
  <c r="J266" i="1"/>
  <c r="M266" i="1" s="1"/>
  <c r="Q266" i="1"/>
  <c r="E265" i="1"/>
  <c r="G265" i="1" s="1"/>
  <c r="G69" i="1"/>
  <c r="E277" i="1"/>
  <c r="G277" i="1" s="1"/>
  <c r="G275" i="1"/>
  <c r="E145" i="1"/>
  <c r="G145" i="1" s="1"/>
  <c r="G143" i="1"/>
  <c r="E156" i="1"/>
  <c r="G156" i="1" s="1"/>
  <c r="G154" i="1"/>
  <c r="E124" i="1"/>
  <c r="G124" i="1" s="1"/>
  <c r="G122" i="1"/>
  <c r="E103" i="1"/>
  <c r="G103" i="1" s="1"/>
  <c r="G101" i="1"/>
  <c r="E92" i="1"/>
  <c r="G92" i="1" s="1"/>
  <c r="G90" i="1"/>
  <c r="E46" i="1"/>
  <c r="G46" i="1" s="1"/>
  <c r="G44" i="1"/>
  <c r="J92" i="1" l="1"/>
  <c r="M92" i="1" s="1"/>
  <c r="O92" i="1"/>
  <c r="Q92" i="1"/>
  <c r="J124" i="1"/>
  <c r="M124" i="1" s="1"/>
  <c r="O124" i="1"/>
  <c r="Q124" i="1"/>
  <c r="J145" i="1"/>
  <c r="M145" i="1" s="1"/>
  <c r="O145" i="1"/>
  <c r="Q145" i="1"/>
  <c r="J265" i="1"/>
  <c r="M265" i="1" s="1"/>
  <c r="O265" i="1"/>
  <c r="Q265" i="1"/>
  <c r="J44" i="1"/>
  <c r="M44" i="1" s="1"/>
  <c r="O44" i="1"/>
  <c r="Q44" i="1"/>
  <c r="O101" i="1"/>
  <c r="J101" i="1"/>
  <c r="M101" i="1" s="1"/>
  <c r="Q101" i="1"/>
  <c r="O154" i="1"/>
  <c r="J154" i="1"/>
  <c r="M154" i="1" s="1"/>
  <c r="Q154" i="1"/>
  <c r="J275" i="1"/>
  <c r="M275" i="1" s="1"/>
  <c r="O275" i="1"/>
  <c r="Q275" i="1"/>
  <c r="O46" i="1"/>
  <c r="J46" i="1"/>
  <c r="M46" i="1" s="1"/>
  <c r="Q46" i="1"/>
  <c r="O103" i="1"/>
  <c r="J103" i="1"/>
  <c r="M103" i="1" s="1"/>
  <c r="Q103" i="1"/>
  <c r="J277" i="1"/>
  <c r="M277" i="1" s="1"/>
  <c r="O277" i="1"/>
  <c r="Q277" i="1"/>
  <c r="J156" i="1"/>
  <c r="M156" i="1" s="1"/>
  <c r="O156" i="1"/>
  <c r="Q156" i="1"/>
  <c r="J90" i="1"/>
  <c r="M90" i="1" s="1"/>
  <c r="O90" i="1"/>
  <c r="Q90" i="1"/>
  <c r="J122" i="1"/>
  <c r="M122" i="1" s="1"/>
  <c r="O122" i="1"/>
  <c r="Q122" i="1"/>
  <c r="Q143" i="1"/>
  <c r="J143" i="1"/>
  <c r="M143" i="1" s="1"/>
  <c r="O143" i="1"/>
  <c r="O69" i="1"/>
  <c r="J69" i="1"/>
  <c r="M69" i="1" s="1"/>
  <c r="Q69" i="1"/>
  <c r="Q397" i="1" l="1"/>
  <c r="A398" i="1" l="1"/>
  <c r="A10" i="1"/>
  <c r="A11" i="1" l="1"/>
  <c r="A12" i="1" s="1"/>
  <c r="A13" i="1" l="1"/>
  <c r="A14" i="1" l="1"/>
  <c r="A15" i="1" l="1"/>
  <c r="A16" i="1" l="1"/>
  <c r="L16" i="1"/>
  <c r="L15" i="1"/>
  <c r="L14" i="1"/>
  <c r="L13" i="1"/>
  <c r="L12" i="1"/>
  <c r="L11" i="1"/>
  <c r="L10" i="1"/>
  <c r="G16" i="1"/>
  <c r="G15" i="1"/>
  <c r="O15" i="1" s="1"/>
  <c r="P15" i="1" s="1"/>
  <c r="G14" i="1"/>
  <c r="O14" i="1" s="1"/>
  <c r="P14" i="1" s="1"/>
  <c r="G13" i="1"/>
  <c r="J13" i="1" s="1"/>
  <c r="M13" i="1" s="1"/>
  <c r="G12" i="1"/>
  <c r="G11" i="1"/>
  <c r="O11" i="1" s="1"/>
  <c r="P11" i="1" s="1"/>
  <c r="G10" i="1"/>
  <c r="J10" i="1" s="1"/>
  <c r="M10" i="1" s="1"/>
  <c r="O10" i="1" l="1"/>
  <c r="P10" i="1" s="1"/>
  <c r="J15" i="1"/>
  <c r="M15" i="1" s="1"/>
  <c r="O12" i="1"/>
  <c r="P12" i="1" s="1"/>
  <c r="J12" i="1"/>
  <c r="M12" i="1" s="1"/>
  <c r="O16" i="1"/>
  <c r="P16" i="1" s="1"/>
  <c r="J16" i="1"/>
  <c r="M16" i="1" s="1"/>
  <c r="O13" i="1"/>
  <c r="P13" i="1" s="1"/>
  <c r="J11" i="1"/>
  <c r="M11" i="1" s="1"/>
  <c r="J14" i="1"/>
  <c r="M14" i="1" s="1"/>
  <c r="Q17" i="1" l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3" i="1" s="1"/>
  <c r="A44" i="1" s="1"/>
  <c r="A45" i="1" s="1"/>
  <c r="A46" i="1" s="1"/>
  <c r="A47" i="1" s="1"/>
  <c r="A48" i="1" s="1"/>
  <c r="A49" i="1" s="1"/>
  <c r="A50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8" i="1" s="1"/>
  <c r="A69" i="1" s="1"/>
  <c r="A70" i="1" s="1"/>
  <c r="A71" i="1" s="1"/>
  <c r="A72" i="1" s="1"/>
  <c r="A73" i="1" s="1"/>
  <c r="A74" i="1" s="1"/>
  <c r="A75" i="1" s="1"/>
  <c r="A78" i="1" s="1"/>
  <c r="A79" i="1" s="1"/>
  <c r="A80" i="1" s="1"/>
  <c r="A81" i="1" s="1"/>
  <c r="A82" i="1" s="1"/>
  <c r="A83" i="1" s="1"/>
  <c r="A84" i="1" s="1"/>
  <c r="A85" i="1" s="1"/>
  <c r="A89" i="1" s="1"/>
  <c r="A90" i="1" s="1"/>
  <c r="A91" i="1" s="1"/>
  <c r="A92" i="1" s="1"/>
  <c r="A93" i="1" s="1"/>
  <c r="A94" i="1" s="1"/>
  <c r="A95" i="1" s="1"/>
  <c r="A96" i="1" s="1"/>
  <c r="A97" i="1" s="1"/>
  <c r="A100" i="1" s="1"/>
  <c r="A101" i="1" s="1"/>
  <c r="A102" i="1" s="1"/>
  <c r="A103" i="1" s="1"/>
  <c r="A104" i="1" s="1"/>
  <c r="A105" i="1" s="1"/>
  <c r="A106" i="1" s="1"/>
  <c r="A107" i="1" s="1"/>
  <c r="A108" i="1" s="1"/>
  <c r="A111" i="1" s="1"/>
  <c r="A112" i="1" s="1"/>
  <c r="A113" i="1" s="1"/>
  <c r="A114" i="1" s="1"/>
  <c r="A115" i="1" s="1"/>
  <c r="A116" i="1" s="1"/>
  <c r="A117" i="1" s="1"/>
  <c r="A118" i="1" s="1"/>
  <c r="A121" i="1" s="1"/>
  <c r="A122" i="1" s="1"/>
  <c r="A123" i="1" s="1"/>
  <c r="A124" i="1" s="1"/>
  <c r="A125" i="1" s="1"/>
  <c r="A126" i="1" s="1"/>
  <c r="A127" i="1" s="1"/>
  <c r="A128" i="1" s="1"/>
  <c r="A131" i="1" s="1"/>
  <c r="A132" i="1" s="1"/>
  <c r="A133" i="1" s="1"/>
  <c r="A134" i="1" s="1"/>
  <c r="A135" i="1" s="1"/>
  <c r="A136" i="1" s="1"/>
  <c r="A137" i="1" s="1"/>
  <c r="A138" i="1" s="1"/>
  <c r="A139" i="1" s="1"/>
  <c r="A142" i="1" s="1"/>
  <c r="A143" i="1" s="1"/>
  <c r="A144" i="1" s="1"/>
  <c r="A145" i="1" s="1"/>
  <c r="A146" i="1" s="1"/>
  <c r="A147" i="1" s="1"/>
  <c r="A148" i="1" s="1"/>
  <c r="A149" i="1" s="1"/>
  <c r="A150" i="1" s="1"/>
  <c r="A153" i="1" s="1"/>
  <c r="A154" i="1" s="1"/>
  <c r="A155" i="1" s="1"/>
  <c r="A156" i="1" s="1"/>
  <c r="A157" i="1" s="1"/>
  <c r="A158" i="1" s="1"/>
  <c r="A159" i="1" s="1"/>
  <c r="A160" i="1" s="1"/>
  <c r="A161" i="1" s="1"/>
  <c r="A164" i="1" s="1"/>
  <c r="A165" i="1" s="1"/>
  <c r="A166" i="1" s="1"/>
  <c r="A167" i="1" s="1"/>
  <c r="A168" i="1" s="1"/>
  <c r="A169" i="1" s="1"/>
  <c r="A170" i="1" s="1"/>
  <c r="A171" i="1" s="1"/>
  <c r="A172" i="1" s="1"/>
  <c r="A175" i="1" s="1"/>
  <c r="A176" i="1" s="1"/>
  <c r="A177" i="1" s="1"/>
  <c r="A178" i="1" s="1"/>
  <c r="A179" i="1" s="1"/>
  <c r="A180" i="1" s="1"/>
  <c r="A181" i="1" s="1"/>
  <c r="A182" i="1" s="1"/>
  <c r="A185" i="1" s="1"/>
  <c r="A186" i="1" s="1"/>
  <c r="A187" i="1" s="1"/>
  <c r="A188" i="1" s="1"/>
  <c r="A189" i="1" s="1"/>
  <c r="A190" i="1" s="1"/>
  <c r="A191" i="1" s="1"/>
  <c r="A192" i="1" s="1"/>
  <c r="A195" i="1" s="1"/>
  <c r="A196" i="1" s="1"/>
  <c r="A197" i="1" s="1"/>
  <c r="A198" i="1" s="1"/>
  <c r="A199" i="1" s="1"/>
  <c r="A200" i="1" s="1"/>
  <c r="A201" i="1" s="1"/>
  <c r="A202" i="1" s="1"/>
  <c r="A205" i="1" s="1"/>
  <c r="A206" i="1" s="1"/>
  <c r="A207" i="1" s="1"/>
  <c r="A208" i="1" s="1"/>
  <c r="A209" i="1" s="1"/>
  <c r="A210" i="1" s="1"/>
  <c r="A211" i="1" s="1"/>
  <c r="A212" i="1" s="1"/>
  <c r="A213" i="1" s="1"/>
  <c r="A216" i="1" s="1"/>
  <c r="A217" i="1" s="1"/>
  <c r="A218" i="1" s="1"/>
  <c r="A219" i="1" s="1"/>
  <c r="A220" i="1" s="1"/>
  <c r="A221" i="1" s="1"/>
  <c r="A222" i="1" s="1"/>
  <c r="A223" i="1" s="1"/>
  <c r="A224" i="1" s="1"/>
  <c r="A227" i="1" s="1"/>
  <c r="A228" i="1" s="1"/>
  <c r="A229" i="1" s="1"/>
  <c r="A230" i="1" s="1"/>
  <c r="A231" i="1" s="1"/>
  <c r="A232" i="1" s="1"/>
  <c r="A233" i="1" s="1"/>
  <c r="A234" i="1" s="1"/>
  <c r="A235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4" i="1" s="1"/>
  <c r="A275" i="1" s="1"/>
  <c r="A276" i="1" s="1"/>
  <c r="A277" i="1" s="1"/>
  <c r="A278" i="1" s="1"/>
  <c r="A279" i="1" s="1"/>
  <c r="A280" i="1" s="1"/>
  <c r="A281" i="1" s="1"/>
  <c r="A282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50" i="1" s="1"/>
  <c r="A351" i="1" s="1"/>
  <c r="A352" i="1" s="1"/>
  <c r="A353" i="1" s="1"/>
  <c r="A354" i="1" s="1"/>
  <c r="A356" i="1" s="1"/>
  <c r="A357" i="1" s="1"/>
  <c r="A358" i="1" s="1"/>
  <c r="A359" i="1" s="1"/>
  <c r="A360" i="1" s="1"/>
  <c r="A362" i="1" s="1"/>
  <c r="A363" i="1" s="1"/>
  <c r="A364" i="1" s="1"/>
  <c r="A365" i="1" s="1"/>
  <c r="A368" i="1" s="1"/>
  <c r="A369" i="1" s="1"/>
  <c r="A370" i="1" s="1"/>
  <c r="A371" i="1" s="1"/>
  <c r="A372" i="1" s="1"/>
  <c r="A373" i="1" s="1"/>
  <c r="A374" i="1" s="1"/>
  <c r="A379" i="1" s="1"/>
  <c r="A380" i="1" s="1"/>
  <c r="A381" i="1" s="1"/>
  <c r="A382" i="1" s="1"/>
  <c r="A385" i="1" s="1"/>
  <c r="A386" i="1" s="1"/>
  <c r="A387" i="1" s="1"/>
  <c r="A390" i="1" s="1"/>
  <c r="A391" i="1" s="1"/>
  <c r="A394" i="1" s="1"/>
  <c r="A395" i="1" s="1"/>
  <c r="Q404" i="1" l="1"/>
  <c r="Q403" i="1"/>
  <c r="Q402" i="1"/>
  <c r="Q401" i="1"/>
  <c r="Q405" i="1" l="1"/>
</calcChain>
</file>

<file path=xl/sharedStrings.xml><?xml version="1.0" encoding="utf-8"?>
<sst xmlns="http://schemas.openxmlformats.org/spreadsheetml/2006/main" count="790" uniqueCount="198">
  <si>
    <t>DESCRIPTION</t>
  </si>
  <si>
    <t>Concrete</t>
  </si>
  <si>
    <t>Plumbing</t>
  </si>
  <si>
    <t>Electrical</t>
  </si>
  <si>
    <t>PERFORMANCE AND PAYMENT BONDS</t>
  </si>
  <si>
    <t>TOTAL BASEBID</t>
  </si>
  <si>
    <t>DETAILED BREAKDOWN OF ITEMS</t>
  </si>
  <si>
    <t>Project Name</t>
  </si>
  <si>
    <t>Project Address</t>
  </si>
  <si>
    <t>Scope:</t>
  </si>
  <si>
    <t>S#</t>
  </si>
  <si>
    <t>Dwg.</t>
  </si>
  <si>
    <t>CSI NO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</si>
  <si>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</si>
  <si>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</si>
  <si>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</si>
  <si>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</si>
  <si>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</si>
  <si>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</si>
  <si>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</si>
  <si>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TOTAL LABOR COST</t>
  </si>
  <si>
    <t>UNIT MATERIAL  COST</t>
  </si>
  <si>
    <t>TOTAL MATERIAL COST</t>
  </si>
  <si>
    <t>UNIT LABOR COST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</si>
  <si>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</si>
  <si>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</si>
  <si>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</si>
  <si>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</si>
  <si>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</si>
  <si>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</si>
  <si>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</si>
  <si>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</si>
  <si>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</si>
  <si>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</si>
  <si>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SUBTOTAL</t>
  </si>
  <si>
    <t>CY</t>
  </si>
  <si>
    <t>LBS</t>
  </si>
  <si>
    <t>SF</t>
  </si>
  <si>
    <t>EA</t>
  </si>
  <si>
    <t>LF</t>
  </si>
  <si>
    <t>DIVISION 09- FINISHES</t>
  </si>
  <si>
    <t>TOTAL AMOUNT</t>
  </si>
  <si>
    <t>CONTIGENCIES (5%)</t>
  </si>
  <si>
    <t>Labor Type</t>
  </si>
  <si>
    <t>Labor Rate</t>
  </si>
  <si>
    <t>Carpenter</t>
  </si>
  <si>
    <t>CARP</t>
  </si>
  <si>
    <t>Plum</t>
  </si>
  <si>
    <t>Mechanical</t>
  </si>
  <si>
    <t>Mech</t>
  </si>
  <si>
    <t>Elec</t>
  </si>
  <si>
    <t>Drywaller</t>
  </si>
  <si>
    <t>Finisher</t>
  </si>
  <si>
    <t>Painting</t>
  </si>
  <si>
    <t>Painter</t>
  </si>
  <si>
    <t>Tile Contractor</t>
  </si>
  <si>
    <t>Tilf</t>
  </si>
  <si>
    <t>B14S</t>
  </si>
  <si>
    <t>Labor</t>
  </si>
  <si>
    <t>Manhour Increase Factor</t>
  </si>
  <si>
    <t>Each/Count</t>
  </si>
  <si>
    <t>Linear Footage</t>
  </si>
  <si>
    <t>Square Footage</t>
  </si>
  <si>
    <t>Square Yard</t>
  </si>
  <si>
    <t>SY</t>
  </si>
  <si>
    <t>Cubic Yard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</si>
  <si>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</si>
  <si>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</si>
  <si>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</si>
  <si>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</si>
  <si>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</si>
  <si>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</si>
  <si>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</si>
  <si>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</si>
  <si>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</si>
  <si>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</si>
  <si>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</si>
  <si>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</si>
  <si>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</si>
  <si>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</si>
  <si>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</si>
  <si>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</si>
  <si>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</si>
  <si>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</si>
  <si>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</si>
  <si>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</si>
  <si>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</si>
  <si>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</si>
  <si>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</si>
  <si>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</si>
  <si>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</si>
  <si>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</si>
  <si>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</si>
  <si>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</si>
  <si>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</si>
  <si>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</si>
  <si>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</si>
  <si>
    <t>UNIT PRICE (Labor &amp; Material)</t>
  </si>
  <si>
    <t>Metal</t>
  </si>
  <si>
    <t>Steel</t>
  </si>
  <si>
    <t>Roofer</t>
  </si>
  <si>
    <t>Roofing</t>
  </si>
  <si>
    <t>Genral Labor</t>
  </si>
  <si>
    <t>Ceramic Wall Tile @ Kitchen "CT-4"
Mfr: Anatolia
Model: Teramoda</t>
  </si>
  <si>
    <t>WALLS</t>
  </si>
  <si>
    <t>6" Thick Exterior Wall (1016 LF) (14160 SF)</t>
  </si>
  <si>
    <t>5/8" Exterior  Sheathing On Exterior Side</t>
  </si>
  <si>
    <t>4x8 No of  Sheets</t>
  </si>
  <si>
    <t>8d Nails At Edge Spacing = 6" O.C. &amp; Field Spacing = 12" O.C.</t>
  </si>
  <si>
    <t>5/8" Gypsum Board On Interior Side</t>
  </si>
  <si>
    <t>Drywall Screws</t>
  </si>
  <si>
    <t>Tape Joints</t>
  </si>
  <si>
    <t>Mudding</t>
  </si>
  <si>
    <t>LBs</t>
  </si>
  <si>
    <t>1/2" Cementitious Board On Wet Areas</t>
  </si>
  <si>
    <t>Fluid Applied Waterproofing</t>
  </si>
  <si>
    <t>(R-5 Min.) 1" Rigid Insulation</t>
  </si>
  <si>
    <t>R-22 Thermal Batt Insulation</t>
  </si>
  <si>
    <t>6" Cold Foarmed Metal Stud @ 16" O.C.</t>
  </si>
  <si>
    <t>Top &amp; Bottom Track W/ Midspan Blocking</t>
  </si>
  <si>
    <t>Sealant</t>
  </si>
  <si>
    <t>Wall Type 10A (41 LF) (393 SF)</t>
  </si>
  <si>
    <t>1/2" Cementitous Board On Wet Areas</t>
  </si>
  <si>
    <t>20 GA. 3 5/8" Metal Stud @  24" O.C.</t>
  </si>
  <si>
    <t>Wall Type 11A (28 LF) (376 SF)</t>
  </si>
  <si>
    <t>20 GA. 6"  Metal Stud @  24" O.C.</t>
  </si>
  <si>
    <t>Wall Type 12A (147 LF) (2033 SF)</t>
  </si>
  <si>
    <t>5/8" Gypsum Board On Both Sides</t>
  </si>
  <si>
    <t>3 5/8" Metal Stud @  24" O.C.</t>
  </si>
  <si>
    <t>Wall Type 12B (60 LF) (875 SF)</t>
  </si>
  <si>
    <t>6" Metal Stud @  24" O.C.</t>
  </si>
  <si>
    <t>Acouastical Sealant</t>
  </si>
  <si>
    <t>Wall Type 12C (Interio Wall)</t>
  </si>
  <si>
    <t>Wall Type 12C (161 LF) (2246 SF)</t>
  </si>
  <si>
    <t>6" Batt Insulation</t>
  </si>
  <si>
    <t>Wall Type 12D (83 LF) (1134 SF)</t>
  </si>
  <si>
    <t>3 1/2" Batt Insulation</t>
  </si>
  <si>
    <t>Wall Type 1A (291 LF) (4221 SF)</t>
  </si>
  <si>
    <t>Wall Type 1B (81 LF) (1107 SF)</t>
  </si>
  <si>
    <t>Wall Type 1C (9 LF) (122 SF)</t>
  </si>
  <si>
    <t>Wall Type 2A (422LF)  (5770 SF)</t>
  </si>
  <si>
    <t>Acoustical Sealant</t>
  </si>
  <si>
    <t>Wall Type 2B (269 LF) (3851 SF)</t>
  </si>
  <si>
    <t>Wall Type 2C (107 LF) (1461 SF)</t>
  </si>
  <si>
    <t>Wall Type 3A (373 LF) (5140 SF)</t>
  </si>
  <si>
    <t>5/8" Gypsum Board On One Side</t>
  </si>
  <si>
    <t>Wall Type 4A (33 LF) (452 SF)</t>
  </si>
  <si>
    <t>Wall Type 4B (13 LF) (189 SF)</t>
  </si>
  <si>
    <t>Wall Type 4C (31 LF) (425 SF)</t>
  </si>
  <si>
    <t>Wall Type 4D (77 LF) (1073 SF)</t>
  </si>
  <si>
    <t>Wall Type 4F (33 LF) (450 SF)</t>
  </si>
  <si>
    <t>5/8" Type 'X'  Gypsum Board On One Side</t>
  </si>
  <si>
    <t>Wall Type 5A (78 LF) (1092 SF)</t>
  </si>
  <si>
    <t>5/8" Type 'X'  Gypsum Board Shaft Liner Panel On One Side</t>
  </si>
  <si>
    <t>6" Metal CH-Stud @  24" O.C.</t>
  </si>
  <si>
    <t>Wall Type 5B (15) (193 SF)</t>
  </si>
  <si>
    <t>3 5/8" Batt Insulation</t>
  </si>
  <si>
    <t>3 5/8" Metal CH-Stud @  24" O.C.</t>
  </si>
  <si>
    <t>Wall Type 5C (20 LF) (278 SF)</t>
  </si>
  <si>
    <t>Wall Type 6A (8 LF) (110 SF)</t>
  </si>
  <si>
    <t>20 GA. 6" Metal Stud @  24" O.C.</t>
  </si>
  <si>
    <t>Wall Type 7A (108 LF) (1481 SF)</t>
  </si>
  <si>
    <t>Wall Type 7B (66 LF) (951 SF)</t>
  </si>
  <si>
    <t>Wall Type 7C (30 LF) (415 SF)</t>
  </si>
  <si>
    <t>3 1/2"  Batt Insulation</t>
  </si>
  <si>
    <t>Wall Type 8A (134 LF) (1869 SF)</t>
  </si>
  <si>
    <t>CEILING FINISH</t>
  </si>
  <si>
    <t>One Layer of 5/8" Gypsum Ceiling As: GYP-1
Manufacturer:Sherwin Williams
Model:SW7043
Color/Finish/Size:PT-5/World Gray</t>
  </si>
  <si>
    <t>One Layer of 5/8" Gypsum Ceiling Soffit
Manufacturer:Sherwin Williams
Model:SW7043
Color/Finish/Size:PT-5/World Gray</t>
  </si>
  <si>
    <t>2'X2' Acoustic Ceiling Tile As:ACT-1A
Manufacturer:Certainteed
Color/Finish/Size: 75NRC,24"X24";15/16" Ez Stab Classic System</t>
  </si>
  <si>
    <t>2'X2' Acoustic Ceiling Tile As:ACT-1B
Color/Finish/Size: 24"X24";15/16" Ez Stab Classic System</t>
  </si>
  <si>
    <t>2'X2' Acoustic Ceiling Tile As:ACT-2
Manufacturer:Certainteed
Color/Finish/Size: 75NRC,24"X48";15/16" Ez Stab Classic System</t>
  </si>
  <si>
    <t>2'X2' Acoustic Ceiling Tile As:ACT-4
Manufacturer:Certainteed
Color/Finish/Size: 24"X72"&amp;24"X24";15/16" Ez Stab Classic System</t>
  </si>
  <si>
    <t>WALL FINISH</t>
  </si>
  <si>
    <t>Acoustical Wall Panel Fabric As: WP-1</t>
  </si>
  <si>
    <t>Ceramic Wall Tile As: CT-1
Manufacturer:Anatolia
Name/Series/Line:Soho
Color/Finish/Size: Vintage Grey,Glossy,8x16 Brick Installation</t>
  </si>
  <si>
    <t>Ceramic Wall Tile As: CT-2
Manufacturer:Anatolia
Name/Series/Line:Soho
Color/Finish/Size: Vintage Grey,Matte,4x16 Brick Installation@Warming Kitchen&amp;Horizontal Straight</t>
  </si>
  <si>
    <t>Ceramic Wall Tile As: CT-3
Manufacturer:Anatolia
Name/Series/Line:Marlow
Color/Finish/Size: Desert,3x12,Glossy Straight Stack</t>
  </si>
  <si>
    <t>HDF Wainscot (PT-2)
Manufacturer:Sherwin Williams
Name/Series/Line: SW7044
Color/Finish/Size:Amazing Gray</t>
  </si>
  <si>
    <t>Fiber Reinforced Plastic Wall Panel As: FRP-1</t>
  </si>
  <si>
    <t>PAINT</t>
  </si>
  <si>
    <t>WALL  PAINT</t>
  </si>
  <si>
    <t>Paint on Wall As: PT-1
Manufacturer:Sherwin Williams
Name/Series/Line: SW7043
Color/Finish/Size: Wordly Gray</t>
  </si>
  <si>
    <t>Paint on Wall As: PT-2
Manufacturer:Sherwin Williams
Name/Series/Line: SW7044
Color/Finish/Size:Amazing Gray</t>
  </si>
  <si>
    <t>Paint on Wall As: PT-3
Manufacturer:Sherwin Williams
Name/Series/Line: SW6241
Color/Finish/Size: Aleutian</t>
  </si>
  <si>
    <t>Paint on Wall As: PT-4
Manufacturer:Sherwin Williams
Name/Series/Line: SW6242
Color/Finish/Size: Bracing Blue</t>
  </si>
  <si>
    <t>CEILING  PAINT</t>
  </si>
  <si>
    <t>Paint on Gypsum Board Ceiling</t>
  </si>
  <si>
    <t>Paint on Gypsum Board Ceiling Soffit</t>
  </si>
  <si>
    <t>Paint on Exposed Ceiling</t>
  </si>
  <si>
    <t>DOOR PAINT</t>
  </si>
  <si>
    <t>Paint on Single Leaf Door W/ Frame</t>
  </si>
  <si>
    <t>Paint on Double Leaf Door W/ Frame</t>
  </si>
  <si>
    <t>TRIM PAINT</t>
  </si>
  <si>
    <t>Paint on Door Trim</t>
  </si>
  <si>
    <t>Paint on Window Trim</t>
  </si>
  <si>
    <t>OVERHEAD AND PROFIT (15%)</t>
  </si>
  <si>
    <t>TAX (8%)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</si>
</sst>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000000"/>
    <numFmt numFmtId="166" formatCode="0.000"/>
    <numFmt numFmtId="167" formatCode="0.0"/>
    <numFmt numFmtId="168" formatCode="_(&quot;$&quot;* #,##0.0_);_(&quot;$&quot;* \(#,##0.0\);_(&quot;$&quot;* &quot;-&quot;??_);_(@_)"/>
    <numFmt numFmtId="169" formatCode="_(&quot;$&quot;* #,##0_);_(&quot;$&quot;* \(#,##0\);_(&quot;$&quot;* &quot;-&quot;??_);_(@_)"/>
    <numFmt numFmtId="170" formatCode="[$-409]d\-mmm\-yy;@"/>
    <numFmt numFmtId="171" formatCode="0.0%"/>
  </numFmts>
  <fonts count="32">
    <font>
      <sz val="11"/>
      <color theme="1"/>
      <name val="Tw Cen MT"/>
      <charset val="134"/>
      <scheme val="minor"/>
    </font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theme="1"/>
      <name val="Tw Cen MT"/>
      <family val="2"/>
      <scheme val="minor"/>
    </font>
    <font>
      <sz val="12"/>
      <color theme="1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b/>
      <sz val="12"/>
      <color theme="6"/>
      <name val="Calibri"/>
      <family val="2"/>
    </font>
    <font>
      <b/>
      <sz val="14"/>
      <name val="Calibri"/>
      <family val="2"/>
    </font>
    <font>
      <b/>
      <sz val="12"/>
      <color rgb="FF009A88"/>
      <name val="Calibri"/>
      <family val="2"/>
    </font>
    <font>
      <b/>
      <sz val="12"/>
      <name val="Calibri"/>
      <family val="2"/>
    </font>
    <font>
      <sz val="12"/>
      <color rgb="FFFFFFFF"/>
      <name val="Calibri"/>
      <family val="2"/>
    </font>
    <font>
      <b/>
      <sz val="12"/>
      <color rgb="FFFFFFFF"/>
      <name val="Calibri"/>
      <family val="2"/>
    </font>
    <font>
      <sz val="12"/>
      <color indexed="9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color rgb="FF0C0C0C"/>
      <name val="Calibri"/>
      <family val="2"/>
    </font>
    <font>
      <b/>
      <sz val="12"/>
      <color rgb="FF0C0C0C"/>
      <name val="Calibri"/>
      <family val="2"/>
    </font>
    <font>
      <b/>
      <sz val="11"/>
      <color rgb="FF000000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FF0000"/>
      <name val="Calibri"/>
      <family val="2"/>
    </font>
    <font>
      <b/>
      <sz val="12"/>
      <color theme="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1521"/>
        <bgColor indexed="64"/>
      </patternFill>
    </fill>
    <fill>
      <patternFill patternType="solid">
        <fgColor rgb="FF001521"/>
        <bgColor rgb="FF366092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theme="0" tint="-0.14999847407452621"/>
        <bgColor rgb="FFB6DDE8"/>
      </patternFill>
    </fill>
    <fill>
      <patternFill patternType="solid">
        <fgColor theme="0" tint="-0.14999847407452621"/>
        <bgColor rgb="FF92CDDC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2">
    <xf numFmtId="0" fontId="0" fillId="0" borderId="0"/>
    <xf numFmtId="164" fontId="2" fillId="0" borderId="0" applyFont="0" applyFill="0" applyBorder="0" applyAlignment="0" applyProtection="0"/>
    <xf numFmtId="0" fontId="2" fillId="6" borderId="34" applyNumberFormat="0" applyFont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4" fillId="0" borderId="0">
      <protection locked="0"/>
    </xf>
    <xf numFmtId="9" fontId="3" fillId="0" borderId="0" applyFont="0" applyFill="0" applyBorder="0" applyAlignment="0" applyProtection="0"/>
    <xf numFmtId="1" fontId="5" fillId="2" borderId="10">
      <alignment horizontal="center" vertical="center"/>
    </xf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6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5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70" fontId="12" fillId="2" borderId="2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3" fontId="13" fillId="2" borderId="0" xfId="0" applyNumberFormat="1" applyFont="1" applyFill="1" applyAlignment="1">
      <alignment horizontal="left" vertical="center" wrapText="1"/>
    </xf>
    <xf numFmtId="0" fontId="14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2" fillId="2" borderId="5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6" fillId="0" borderId="0" xfId="0" applyFont="1"/>
    <xf numFmtId="1" fontId="9" fillId="2" borderId="7" xfId="2" applyNumberFormat="1" applyFont="1" applyFill="1" applyBorder="1" applyAlignment="1">
      <alignment horizontal="center" vertical="center"/>
    </xf>
    <xf numFmtId="1" fontId="9" fillId="2" borderId="11" xfId="2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9" fontId="6" fillId="0" borderId="8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 wrapText="1"/>
    </xf>
    <xf numFmtId="1" fontId="9" fillId="2" borderId="9" xfId="2" applyNumberFormat="1" applyFont="1" applyFill="1" applyBorder="1" applyAlignment="1">
      <alignment horizontal="center" vertical="center"/>
    </xf>
    <xf numFmtId="1" fontId="9" fillId="2" borderId="12" xfId="2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166" fontId="19" fillId="0" borderId="10" xfId="0" applyNumberFormat="1" applyFont="1" applyBorder="1" applyAlignment="1">
      <alignment horizontal="center" vertical="center"/>
    </xf>
    <xf numFmtId="167" fontId="19" fillId="0" borderId="10" xfId="0" applyNumberFormat="1" applyFont="1" applyBorder="1" applyAlignment="1">
      <alignment horizontal="center" vertical="center"/>
    </xf>
    <xf numFmtId="164" fontId="6" fillId="0" borderId="10" xfId="1" applyFont="1" applyBorder="1" applyAlignment="1" applyProtection="1">
      <alignment horizontal="center" vertical="center"/>
    </xf>
    <xf numFmtId="168" fontId="6" fillId="0" borderId="10" xfId="0" applyNumberFormat="1" applyFont="1" applyBorder="1" applyAlignment="1">
      <alignment horizontal="left" vertical="center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21" fillId="0" borderId="0" xfId="0" applyFont="1"/>
    <xf numFmtId="0" fontId="6" fillId="0" borderId="16" xfId="0" applyFont="1" applyBorder="1" applyAlignment="1">
      <alignment horizontal="center" vertical="center"/>
    </xf>
    <xf numFmtId="1" fontId="9" fillId="2" borderId="13" xfId="2" applyNumberFormat="1" applyFont="1" applyFill="1" applyBorder="1" applyAlignment="1">
      <alignment horizontal="center" vertical="center"/>
    </xf>
    <xf numFmtId="166" fontId="19" fillId="0" borderId="16" xfId="0" applyNumberFormat="1" applyFont="1" applyBorder="1" applyAlignment="1">
      <alignment horizontal="center" vertical="center"/>
    </xf>
    <xf numFmtId="168" fontId="6" fillId="0" borderId="16" xfId="0" applyNumberFormat="1" applyFont="1" applyBorder="1" applyAlignment="1">
      <alignment horizontal="left" vertical="center"/>
    </xf>
    <xf numFmtId="164" fontId="6" fillId="0" borderId="26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/>
    </xf>
    <xf numFmtId="0" fontId="20" fillId="0" borderId="17" xfId="0" applyFont="1" applyBorder="1" applyAlignment="1">
      <alignment horizontal="right" vertical="center" wrapText="1"/>
    </xf>
    <xf numFmtId="0" fontId="10" fillId="0" borderId="18" xfId="0" applyFont="1" applyBorder="1" applyAlignment="1">
      <alignment vertical="center"/>
    </xf>
    <xf numFmtId="164" fontId="10" fillId="0" borderId="18" xfId="1" applyFont="1" applyFill="1" applyBorder="1" applyAlignment="1">
      <alignment horizontal="right" vertical="center"/>
    </xf>
    <xf numFmtId="169" fontId="20" fillId="5" borderId="27" xfId="0" applyNumberFormat="1" applyFont="1" applyFill="1" applyBorder="1" applyAlignment="1">
      <alignment horizontal="center" vertical="center"/>
    </xf>
    <xf numFmtId="1" fontId="9" fillId="2" borderId="10" xfId="2" applyNumberFormat="1" applyFont="1" applyFill="1" applyBorder="1" applyAlignment="1">
      <alignment vertical="center"/>
    </xf>
    <xf numFmtId="0" fontId="6" fillId="0" borderId="12" xfId="0" applyFont="1" applyBorder="1" applyAlignment="1">
      <alignment vertical="center"/>
    </xf>
    <xf numFmtId="1" fontId="6" fillId="0" borderId="16" xfId="0" applyNumberFormat="1" applyFont="1" applyBorder="1" applyAlignment="1">
      <alignment horizontal="center" vertical="center"/>
    </xf>
    <xf numFmtId="9" fontId="6" fillId="0" borderId="16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169" fontId="20" fillId="0" borderId="18" xfId="0" applyNumberFormat="1" applyFont="1" applyBorder="1" applyAlignment="1">
      <alignment horizontal="center" vertical="center"/>
    </xf>
    <xf numFmtId="168" fontId="20" fillId="0" borderId="18" xfId="0" applyNumberFormat="1" applyFont="1" applyBorder="1" applyAlignment="1">
      <alignment vertical="center"/>
    </xf>
    <xf numFmtId="9" fontId="22" fillId="0" borderId="10" xfId="0" applyNumberFormat="1" applyFont="1" applyBorder="1" applyAlignment="1">
      <alignment horizontal="center" vertical="center"/>
    </xf>
    <xf numFmtId="1" fontId="22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167" fontId="19" fillId="0" borderId="16" xfId="0" applyNumberFormat="1" applyFont="1" applyBorder="1" applyAlignment="1">
      <alignment horizontal="center" vertical="center"/>
    </xf>
    <xf numFmtId="164" fontId="6" fillId="0" borderId="16" xfId="1" applyFont="1" applyBorder="1" applyAlignment="1" applyProtection="1">
      <alignment horizontal="center" vertical="center"/>
    </xf>
    <xf numFmtId="0" fontId="18" fillId="4" borderId="10" xfId="6" applyFont="1" applyFill="1" applyBorder="1" applyAlignment="1" applyProtection="1">
      <alignment horizontal="center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6" fillId="2" borderId="0" xfId="0" applyFont="1" applyFill="1" applyAlignment="1">
      <alignment vertical="center" wrapText="1"/>
    </xf>
    <xf numFmtId="0" fontId="19" fillId="0" borderId="0" xfId="0" applyFont="1"/>
    <xf numFmtId="0" fontId="9" fillId="0" borderId="9" xfId="0" applyFont="1" applyBorder="1" applyAlignment="1">
      <alignment horizontal="center" vertical="center"/>
    </xf>
    <xf numFmtId="168" fontId="6" fillId="0" borderId="24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9" fontId="22" fillId="0" borderId="16" xfId="0" applyNumberFormat="1" applyFont="1" applyBorder="1" applyAlignment="1">
      <alignment horizontal="center" vertical="center"/>
    </xf>
    <xf numFmtId="1" fontId="22" fillId="0" borderId="16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5" fillId="2" borderId="0" xfId="9" applyFont="1" applyFill="1"/>
    <xf numFmtId="0" fontId="26" fillId="2" borderId="0" xfId="9" applyFont="1" applyFill="1"/>
    <xf numFmtId="0" fontId="27" fillId="2" borderId="0" xfId="9" applyFont="1" applyFill="1"/>
    <xf numFmtId="0" fontId="28" fillId="7" borderId="3" xfId="9" applyFont="1" applyFill="1" applyBorder="1" applyAlignment="1">
      <alignment horizontal="center"/>
    </xf>
    <xf numFmtId="0" fontId="28" fillId="7" borderId="21" xfId="9" applyFont="1" applyFill="1" applyBorder="1" applyAlignment="1">
      <alignment horizontal="center"/>
    </xf>
    <xf numFmtId="0" fontId="25" fillId="8" borderId="1" xfId="9" applyFont="1" applyFill="1" applyBorder="1" applyAlignment="1">
      <alignment horizontal="right"/>
    </xf>
    <xf numFmtId="0" fontId="28" fillId="8" borderId="2" xfId="9" applyFont="1" applyFill="1" applyBorder="1"/>
    <xf numFmtId="0" fontId="25" fillId="8" borderId="5" xfId="9" applyFont="1" applyFill="1" applyBorder="1" applyAlignment="1">
      <alignment horizontal="right"/>
    </xf>
    <xf numFmtId="0" fontId="28" fillId="8" borderId="0" xfId="9" applyFont="1" applyFill="1"/>
    <xf numFmtId="0" fontId="25" fillId="8" borderId="36" xfId="9" applyFont="1" applyFill="1" applyBorder="1" applyAlignment="1">
      <alignment horizontal="right"/>
    </xf>
    <xf numFmtId="0" fontId="28" fillId="8" borderId="32" xfId="9" applyFont="1" applyFill="1" applyBorder="1"/>
    <xf numFmtId="169" fontId="28" fillId="8" borderId="33" xfId="10" applyNumberFormat="1" applyFont="1" applyFill="1" applyBorder="1"/>
    <xf numFmtId="0" fontId="25" fillId="7" borderId="3" xfId="9" applyFont="1" applyFill="1" applyBorder="1" applyAlignment="1">
      <alignment horizontal="right"/>
    </xf>
    <xf numFmtId="9" fontId="25" fillId="7" borderId="21" xfId="11" applyFont="1" applyFill="1" applyBorder="1"/>
    <xf numFmtId="0" fontId="28" fillId="9" borderId="1" xfId="9" applyFont="1" applyFill="1" applyBorder="1" applyAlignment="1">
      <alignment horizontal="right"/>
    </xf>
    <xf numFmtId="0" fontId="28" fillId="9" borderId="2" xfId="9" applyFont="1" applyFill="1" applyBorder="1"/>
    <xf numFmtId="9" fontId="28" fillId="9" borderId="35" xfId="11" applyFont="1" applyFill="1" applyBorder="1"/>
    <xf numFmtId="0" fontId="28" fillId="9" borderId="5" xfId="9" applyFont="1" applyFill="1" applyBorder="1"/>
    <xf numFmtId="0" fontId="28" fillId="9" borderId="0" xfId="9" applyFont="1" applyFill="1"/>
    <xf numFmtId="9" fontId="28" fillId="9" borderId="22" xfId="11" applyFont="1" applyFill="1" applyBorder="1"/>
    <xf numFmtId="0" fontId="28" fillId="9" borderId="36" xfId="9" applyFont="1" applyFill="1" applyBorder="1"/>
    <xf numFmtId="0" fontId="28" fillId="9" borderId="32" xfId="9" applyFont="1" applyFill="1" applyBorder="1"/>
    <xf numFmtId="9" fontId="28" fillId="9" borderId="33" xfId="11" applyFont="1" applyFill="1" applyBorder="1"/>
    <xf numFmtId="0" fontId="29" fillId="2" borderId="0" xfId="9" applyFont="1" applyFill="1"/>
    <xf numFmtId="0" fontId="14" fillId="0" borderId="15" xfId="0" applyFont="1" applyBorder="1" applyAlignment="1">
      <alignment horizontal="center" vertical="center" wrapText="1"/>
    </xf>
    <xf numFmtId="164" fontId="28" fillId="8" borderId="35" xfId="10" applyFont="1" applyFill="1" applyBorder="1"/>
    <xf numFmtId="164" fontId="28" fillId="8" borderId="22" xfId="10" applyFont="1" applyFill="1" applyBorder="1"/>
    <xf numFmtId="0" fontId="6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9" fillId="0" borderId="10" xfId="6" applyFont="1" applyBorder="1" applyProtection="1"/>
    <xf numFmtId="0" fontId="18" fillId="0" borderId="10" xfId="0" applyFont="1" applyBorder="1"/>
    <xf numFmtId="1" fontId="18" fillId="0" borderId="10" xfId="0" applyNumberFormat="1" applyFont="1" applyBorder="1" applyAlignment="1">
      <alignment horizontal="center" vertical="center"/>
    </xf>
    <xf numFmtId="1" fontId="23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166" fontId="18" fillId="0" borderId="10" xfId="0" applyNumberFormat="1" applyFont="1" applyBorder="1" applyAlignment="1">
      <alignment horizontal="center" vertical="center"/>
    </xf>
    <xf numFmtId="0" fontId="19" fillId="0" borderId="10" xfId="0" applyFont="1" applyBorder="1"/>
    <xf numFmtId="1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right"/>
    </xf>
    <xf numFmtId="0" fontId="19" fillId="0" borderId="10" xfId="0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" fontId="19" fillId="0" borderId="16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65" fontId="15" fillId="11" borderId="7" xfId="0" applyNumberFormat="1" applyFont="1" applyFill="1" applyBorder="1" applyAlignment="1">
      <alignment horizontal="center" vertical="center" wrapText="1"/>
    </xf>
    <xf numFmtId="165" fontId="15" fillId="11" borderId="8" xfId="0" applyNumberFormat="1" applyFont="1" applyFill="1" applyBorder="1" applyAlignment="1">
      <alignment horizontal="center" vertical="center" wrapText="1"/>
    </xf>
    <xf numFmtId="0" fontId="16" fillId="11" borderId="8" xfId="0" applyFont="1" applyFill="1" applyBorder="1" applyAlignment="1">
      <alignment horizontal="left" vertical="center" wrapText="1"/>
    </xf>
    <xf numFmtId="165" fontId="15" fillId="11" borderId="23" xfId="0" applyNumberFormat="1" applyFont="1" applyFill="1" applyBorder="1" applyAlignment="1">
      <alignment horizontal="center" vertical="center" wrapText="1"/>
    </xf>
    <xf numFmtId="165" fontId="17" fillId="10" borderId="9" xfId="0" applyNumberFormat="1" applyFont="1" applyFill="1" applyBorder="1" applyAlignment="1">
      <alignment horizontal="center" vertical="center" wrapText="1"/>
    </xf>
    <xf numFmtId="165" fontId="17" fillId="10" borderId="10" xfId="0" applyNumberFormat="1" applyFont="1" applyFill="1" applyBorder="1" applyAlignment="1">
      <alignment horizontal="center" vertical="center" wrapText="1"/>
    </xf>
    <xf numFmtId="165" fontId="15" fillId="11" borderId="10" xfId="0" applyNumberFormat="1" applyFont="1" applyFill="1" applyBorder="1" applyAlignment="1">
      <alignment horizontal="center" vertical="center" wrapText="1"/>
    </xf>
    <xf numFmtId="165" fontId="17" fillId="10" borderId="24" xfId="0" applyNumberFormat="1" applyFont="1" applyFill="1" applyBorder="1" applyAlignment="1">
      <alignment horizontal="center" vertical="center" wrapText="1"/>
    </xf>
    <xf numFmtId="0" fontId="31" fillId="10" borderId="10" xfId="6" applyFont="1" applyFill="1" applyBorder="1" applyProtection="1"/>
    <xf numFmtId="0" fontId="16" fillId="11" borderId="10" xfId="0" applyFont="1" applyFill="1" applyBorder="1" applyAlignment="1">
      <alignment horizontal="left" vertical="center" wrapText="1"/>
    </xf>
    <xf numFmtId="0" fontId="21" fillId="1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164" fontId="6" fillId="0" borderId="0" xfId="0" applyNumberFormat="1" applyFont="1" applyFill="1" applyAlignment="1">
      <alignment vertical="center"/>
    </xf>
    <xf numFmtId="0" fontId="21" fillId="0" borderId="0" xfId="0" applyFont="1" applyFill="1"/>
    <xf numFmtId="0" fontId="21" fillId="0" borderId="0" xfId="0" applyFont="1" applyFill="1" applyAlignment="1">
      <alignment horizontal="left"/>
    </xf>
    <xf numFmtId="0" fontId="19" fillId="0" borderId="0" xfId="0" applyFont="1" applyFill="1"/>
    <xf numFmtId="0" fontId="19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43" fontId="19" fillId="0" borderId="0" xfId="0" applyNumberFormat="1" applyFont="1" applyFill="1"/>
    <xf numFmtId="0" fontId="18" fillId="0" borderId="0" xfId="0" applyFont="1" applyFill="1"/>
    <xf numFmtId="43" fontId="18" fillId="0" borderId="0" xfId="0" applyNumberFormat="1" applyFont="1" applyFill="1"/>
    <xf numFmtId="0" fontId="7" fillId="10" borderId="3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2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wrapText="1"/>
    </xf>
    <xf numFmtId="3" fontId="8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left" vertical="center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37" xfId="0" applyNumberFormat="1" applyFont="1" applyBorder="1" applyAlignment="1">
      <alignment horizontal="center" vertical="center" wrapText="1"/>
    </xf>
    <xf numFmtId="164" fontId="6" fillId="0" borderId="38" xfId="0" applyNumberFormat="1" applyFont="1" applyBorder="1" applyAlignment="1">
      <alignment horizontal="center" vertical="center" wrapText="1"/>
    </xf>
    <xf numFmtId="0" fontId="25" fillId="7" borderId="1" xfId="9" applyFont="1" applyFill="1" applyBorder="1" applyAlignment="1">
      <alignment horizontal="left" vertical="top" wrapText="1"/>
    </xf>
    <xf numFmtId="0" fontId="25" fillId="7" borderId="35" xfId="9" applyFont="1" applyFill="1" applyBorder="1" applyAlignment="1">
      <alignment horizontal="left" vertical="top" wrapText="1"/>
    </xf>
    <xf numFmtId="0" fontId="25" fillId="7" borderId="5" xfId="9" applyFont="1" applyFill="1" applyBorder="1" applyAlignment="1">
      <alignment horizontal="left" vertical="top" wrapText="1"/>
    </xf>
    <xf numFmtId="0" fontId="25" fillId="7" borderId="22" xfId="9" applyFont="1" applyFill="1" applyBorder="1" applyAlignment="1">
      <alignment horizontal="left" vertical="top" wrapText="1"/>
    </xf>
    <xf numFmtId="0" fontId="25" fillId="7" borderId="36" xfId="9" applyFont="1" applyFill="1" applyBorder="1" applyAlignment="1">
      <alignment horizontal="left" vertical="top" wrapText="1"/>
    </xf>
    <xf numFmtId="0" fontId="25" fillId="7" borderId="33" xfId="9" applyFont="1" applyFill="1" applyBorder="1" applyAlignment="1">
      <alignment horizontal="left" vertical="top" wrapText="1"/>
    </xf>
    <xf numFmtId="0" fontId="28" fillId="7" borderId="1" xfId="9" applyFont="1" applyFill="1" applyBorder="1" applyAlignment="1">
      <alignment horizontal="center"/>
    </xf>
    <xf numFmtId="0" fontId="28" fillId="7" borderId="35" xfId="9" applyFont="1" applyFill="1" applyBorder="1" applyAlignment="1">
      <alignment horizontal="center"/>
    </xf>
    <xf numFmtId="0" fontId="18" fillId="12" borderId="9" xfId="0" applyFont="1" applyFill="1" applyBorder="1" applyAlignment="1">
      <alignment horizontal="left" vertical="center"/>
    </xf>
    <xf numFmtId="0" fontId="19" fillId="12" borderId="10" xfId="0" applyFont="1" applyFill="1" applyBorder="1" applyAlignment="1">
      <alignment horizontal="center" vertical="center"/>
    </xf>
    <xf numFmtId="0" fontId="18" fillId="12" borderId="10" xfId="0" applyFont="1" applyFill="1" applyBorder="1" applyAlignment="1">
      <alignment horizontal="center" vertical="center"/>
    </xf>
    <xf numFmtId="0" fontId="18" fillId="12" borderId="10" xfId="0" applyFont="1" applyFill="1" applyBorder="1" applyAlignment="1">
      <alignment horizontal="left" vertical="center" wrapText="1"/>
    </xf>
    <xf numFmtId="0" fontId="23" fillId="12" borderId="10" xfId="0" applyFont="1" applyFill="1" applyBorder="1" applyAlignment="1">
      <alignment horizontal="center" vertical="center"/>
    </xf>
    <xf numFmtId="1" fontId="23" fillId="12" borderId="10" xfId="0" applyNumberFormat="1" applyFont="1" applyFill="1" applyBorder="1" applyAlignment="1">
      <alignment horizontal="center" vertical="center"/>
    </xf>
    <xf numFmtId="164" fontId="23" fillId="12" borderId="10" xfId="0" applyNumberFormat="1" applyFont="1" applyFill="1" applyBorder="1" applyAlignment="1">
      <alignment horizontal="left" vertical="center"/>
    </xf>
    <xf numFmtId="169" fontId="24" fillId="12" borderId="24" xfId="0" applyNumberFormat="1" applyFont="1" applyFill="1" applyBorder="1" applyAlignment="1">
      <alignment horizontal="left" vertical="center"/>
    </xf>
    <xf numFmtId="0" fontId="18" fillId="12" borderId="10" xfId="0" applyFont="1" applyFill="1" applyBorder="1" applyAlignment="1">
      <alignment horizontal="center"/>
    </xf>
    <xf numFmtId="0" fontId="18" fillId="12" borderId="10" xfId="0" applyFont="1" applyFill="1" applyBorder="1" applyAlignment="1">
      <alignment horizontal="left"/>
    </xf>
    <xf numFmtId="1" fontId="18" fillId="12" borderId="10" xfId="0" applyNumberFormat="1" applyFont="1" applyFill="1" applyBorder="1" applyAlignment="1">
      <alignment horizontal="center" vertical="center"/>
    </xf>
    <xf numFmtId="9" fontId="18" fillId="12" borderId="10" xfId="0" applyNumberFormat="1" applyFont="1" applyFill="1" applyBorder="1" applyAlignment="1">
      <alignment horizontal="left" vertical="center"/>
    </xf>
    <xf numFmtId="0" fontId="18" fillId="13" borderId="9" xfId="0" applyFont="1" applyFill="1" applyBorder="1" applyAlignment="1">
      <alignment horizontal="left" vertical="center"/>
    </xf>
    <xf numFmtId="0" fontId="19" fillId="13" borderId="10" xfId="0" applyFont="1" applyFill="1" applyBorder="1" applyAlignment="1">
      <alignment horizontal="center" vertical="center"/>
    </xf>
    <xf numFmtId="0" fontId="18" fillId="13" borderId="10" xfId="0" applyFont="1" applyFill="1" applyBorder="1" applyAlignment="1">
      <alignment horizontal="center"/>
    </xf>
    <xf numFmtId="0" fontId="18" fillId="13" borderId="10" xfId="0" applyFont="1" applyFill="1" applyBorder="1" applyAlignment="1">
      <alignment horizontal="left"/>
    </xf>
    <xf numFmtId="1" fontId="18" fillId="13" borderId="10" xfId="0" applyNumberFormat="1" applyFont="1" applyFill="1" applyBorder="1" applyAlignment="1">
      <alignment horizontal="center" vertical="center"/>
    </xf>
    <xf numFmtId="0" fontId="18" fillId="13" borderId="10" xfId="0" applyFont="1" applyFill="1" applyBorder="1" applyAlignment="1">
      <alignment horizontal="center" vertical="center"/>
    </xf>
    <xf numFmtId="9" fontId="18" fillId="13" borderId="10" xfId="0" applyNumberFormat="1" applyFont="1" applyFill="1" applyBorder="1" applyAlignment="1">
      <alignment horizontal="left" vertical="center"/>
    </xf>
    <xf numFmtId="169" fontId="24" fillId="13" borderId="24" xfId="0" applyNumberFormat="1" applyFont="1" applyFill="1" applyBorder="1" applyAlignment="1">
      <alignment horizontal="left" vertical="center"/>
    </xf>
    <xf numFmtId="0" fontId="18" fillId="14" borderId="9" xfId="0" applyFont="1" applyFill="1" applyBorder="1" applyAlignment="1">
      <alignment horizontal="left" vertical="center"/>
    </xf>
    <xf numFmtId="0" fontId="19" fillId="14" borderId="10" xfId="0" applyFont="1" applyFill="1" applyBorder="1" applyAlignment="1">
      <alignment horizontal="center" vertical="center"/>
    </xf>
    <xf numFmtId="0" fontId="18" fillId="14" borderId="10" xfId="0" applyFont="1" applyFill="1" applyBorder="1" applyAlignment="1">
      <alignment horizontal="center"/>
    </xf>
    <xf numFmtId="0" fontId="18" fillId="14" borderId="10" xfId="0" applyFont="1" applyFill="1" applyBorder="1" applyAlignment="1">
      <alignment horizontal="left"/>
    </xf>
    <xf numFmtId="1" fontId="18" fillId="14" borderId="10" xfId="0" applyNumberFormat="1" applyFont="1" applyFill="1" applyBorder="1" applyAlignment="1">
      <alignment horizontal="center" vertical="center"/>
    </xf>
    <xf numFmtId="0" fontId="18" fillId="14" borderId="10" xfId="0" applyFont="1" applyFill="1" applyBorder="1" applyAlignment="1">
      <alignment horizontal="center" vertical="center"/>
    </xf>
    <xf numFmtId="10" fontId="18" fillId="14" borderId="10" xfId="0" applyNumberFormat="1" applyFont="1" applyFill="1" applyBorder="1" applyAlignment="1">
      <alignment horizontal="left" vertical="center"/>
    </xf>
    <xf numFmtId="169" fontId="24" fillId="14" borderId="24" xfId="0" applyNumberFormat="1" applyFont="1" applyFill="1" applyBorder="1" applyAlignment="1">
      <alignment horizontal="left" vertical="center"/>
    </xf>
    <xf numFmtId="171" fontId="18" fillId="14" borderId="10" xfId="0" applyNumberFormat="1" applyFont="1" applyFill="1" applyBorder="1" applyAlignment="1">
      <alignment horizontal="left" vertical="center"/>
    </xf>
    <xf numFmtId="0" fontId="18" fillId="14" borderId="29" xfId="0" applyFont="1" applyFill="1" applyBorder="1" applyAlignment="1">
      <alignment horizontal="left" vertical="center"/>
    </xf>
    <xf numFmtId="0" fontId="19" fillId="14" borderId="30" xfId="0" applyFont="1" applyFill="1" applyBorder="1" applyAlignment="1">
      <alignment horizontal="center" vertical="center"/>
    </xf>
    <xf numFmtId="165" fontId="18" fillId="14" borderId="30" xfId="0" applyNumberFormat="1" applyFont="1" applyFill="1" applyBorder="1" applyAlignment="1">
      <alignment horizontal="center" vertical="center"/>
    </xf>
    <xf numFmtId="0" fontId="18" fillId="14" borderId="30" xfId="0" applyFont="1" applyFill="1" applyBorder="1" applyAlignment="1">
      <alignment horizontal="left" vertical="center" wrapText="1"/>
    </xf>
    <xf numFmtId="0" fontId="23" fillId="14" borderId="30" xfId="0" applyFont="1" applyFill="1" applyBorder="1" applyAlignment="1">
      <alignment horizontal="center" vertical="center"/>
    </xf>
    <xf numFmtId="1" fontId="23" fillId="14" borderId="30" xfId="0" applyNumberFormat="1" applyFont="1" applyFill="1" applyBorder="1" applyAlignment="1">
      <alignment horizontal="center" vertical="center"/>
    </xf>
    <xf numFmtId="164" fontId="23" fillId="14" borderId="30" xfId="0" applyNumberFormat="1" applyFont="1" applyFill="1" applyBorder="1" applyAlignment="1">
      <alignment horizontal="left" vertical="center"/>
    </xf>
    <xf numFmtId="169" fontId="24" fillId="14" borderId="31" xfId="0" applyNumberFormat="1" applyFont="1" applyFill="1" applyBorder="1" applyAlignment="1">
      <alignment horizontal="left" vertical="center"/>
    </xf>
    <xf numFmtId="0" fontId="14" fillId="15" borderId="10" xfId="0" applyFont="1" applyFill="1" applyBorder="1" applyAlignment="1">
      <alignment horizontal="center" vertical="center" wrapText="1"/>
    </xf>
    <xf numFmtId="168" fontId="14" fillId="15" borderId="10" xfId="0" applyNumberFormat="1" applyFont="1" applyFill="1" applyBorder="1" applyAlignment="1">
      <alignment horizontal="center" vertical="center"/>
    </xf>
    <xf numFmtId="0" fontId="14" fillId="15" borderId="10" xfId="0" applyFont="1" applyFill="1" applyBorder="1" applyAlignment="1">
      <alignment horizontal="center" vertical="center" wrapText="1"/>
    </xf>
  </cellXfs>
  <cellStyles count="12">
    <cellStyle name="Currency" xfId="1" builtinId="4"/>
    <cellStyle name="Currency 2" xfId="3"/>
    <cellStyle name="Currency 3" xfId="4"/>
    <cellStyle name="Currency 4" xfId="10"/>
    <cellStyle name="Normal" xfId="0" builtinId="0"/>
    <cellStyle name="Normal 2" xfId="9"/>
    <cellStyle name="Normal 2 3" xfId="5"/>
    <cellStyle name="Normal 4" xfId="6"/>
    <cellStyle name="Note" xfId="2" builtinId="10"/>
    <cellStyle name="Percent 2" xfId="7"/>
    <cellStyle name="Percent 3" xfId="11"/>
    <cellStyle name="Style 1" xfId="8"/>
  </cellStyles>
  <dxfs count="0"/>
  <tableStyles count="0" defaultTableStyle="TableStyleMedium9" defaultPivotStyle="PivotStyleLight16"/>
  <colors>
    <mruColors>
      <color rgb="FF001521"/>
      <color rgb="FF00496A"/>
      <color rgb="FF4A4C4C"/>
      <color rgb="FF013554"/>
      <color rgb="FF00A6A5"/>
      <color rgb="FF00C8C3"/>
      <color rgb="FF00A8A4"/>
      <color rgb="FF00DED9"/>
      <color rgb="FF00BCB8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1</xdr:row>
      <xdr:rowOff>0</xdr:rowOff>
    </xdr:from>
    <xdr:ext cx="184731" cy="28361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2194560" y="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361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/>
      </xdr:nvSpPr>
      <xdr:spPr>
        <a:xfrm>
          <a:off x="1737360" y="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13</xdr:col>
      <xdr:colOff>1037953</xdr:colOff>
      <xdr:row>2</xdr:row>
      <xdr:rowOff>168999</xdr:rowOff>
    </xdr:from>
    <xdr:to>
      <xdr:col>16</xdr:col>
      <xdr:colOff>482146</xdr:colOff>
      <xdr:row>6</xdr:row>
      <xdr:rowOff>17773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6D62878-27AA-4750-831D-F7654F25A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1524" y="413928"/>
          <a:ext cx="2628265" cy="828488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C405"/>
  <sheetViews>
    <sheetView showGridLines="0" tabSelected="1" topLeftCell="A2" zoomScale="60" zoomScaleNormal="60" zoomScaleSheetLayoutView="85" workbookViewId="0">
      <pane ySplit="7" topLeftCell="A381" activePane="bottomLeft" state="frozen"/>
      <selection pane="bottomLeft" activeCell="M26" sqref="M26"/>
    </sheetView>
  </sheetViews>
  <sheetFormatPr defaultColWidth="9" defaultRowHeight="15.5"/>
  <cols>
    <col min="1" max="1" width="7.4140625" style="4" customWidth="1"/>
    <col min="2" max="2" width="9.25" style="4" customWidth="1"/>
    <col min="3" max="3" width="9.4140625" style="4" customWidth="1"/>
    <col min="4" max="4" width="68.9140625" style="4" customWidth="1"/>
    <col min="5" max="6" width="11.58203125" style="83" customWidth="1"/>
    <col min="7" max="7" width="14" style="83" customWidth="1"/>
    <col min="8" max="8" width="10.58203125" style="4" customWidth="1"/>
    <col min="9" max="10" width="14" style="83" customWidth="1"/>
    <col min="11" max="12" width="12.58203125" style="4" customWidth="1"/>
    <col min="13" max="13" width="14.4140625" style="4" customWidth="1"/>
    <col min="14" max="14" width="19.08203125" style="4" customWidth="1"/>
    <col min="15" max="15" width="14.6640625" style="4" customWidth="1"/>
    <col min="16" max="16" width="12.58203125" style="4" customWidth="1"/>
    <col min="17" max="17" width="15.25" style="72" customWidth="1"/>
    <col min="18" max="18" width="12.4140625" style="138" bestFit="1" customWidth="1"/>
    <col min="19" max="19" width="9.6640625" style="138" bestFit="1" customWidth="1"/>
    <col min="20" max="159" width="9" style="138"/>
    <col min="160" max="16384" width="9" style="4"/>
  </cols>
  <sheetData>
    <row r="1" spans="1:159" s="3" customFormat="1" ht="15" hidden="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  <c r="EF1" s="138"/>
      <c r="EG1" s="138"/>
      <c r="EH1" s="138"/>
      <c r="EI1" s="138"/>
      <c r="EJ1" s="138"/>
      <c r="EK1" s="138"/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</row>
    <row r="2" spans="1:159" ht="19" thickBot="1">
      <c r="A2" s="149" t="s">
        <v>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1"/>
    </row>
    <row r="3" spans="1:159" ht="17.399999999999999" customHeight="1">
      <c r="A3" s="5"/>
      <c r="B3" s="152" t="s">
        <v>7</v>
      </c>
      <c r="C3" s="152"/>
      <c r="E3" s="6"/>
      <c r="F3" s="6"/>
      <c r="G3" s="7"/>
      <c r="H3" s="7"/>
      <c r="I3" s="7"/>
      <c r="J3" s="7"/>
      <c r="K3" s="7"/>
      <c r="L3" s="7"/>
      <c r="M3" s="7"/>
      <c r="N3" s="7"/>
      <c r="O3" s="8"/>
      <c r="P3" s="9"/>
      <c r="Q3" s="10"/>
    </row>
    <row r="4" spans="1:159" ht="18" customHeight="1">
      <c r="A4" s="5"/>
      <c r="B4" s="153" t="s">
        <v>8</v>
      </c>
      <c r="C4" s="153"/>
      <c r="E4" s="11"/>
      <c r="F4" s="11"/>
      <c r="G4" s="11"/>
      <c r="H4" s="12"/>
      <c r="I4" s="11"/>
      <c r="J4" s="11"/>
      <c r="K4" s="7"/>
      <c r="L4" s="7"/>
      <c r="M4" s="7"/>
      <c r="N4" s="7"/>
      <c r="O4" s="8"/>
      <c r="P4" s="9"/>
      <c r="Q4" s="10"/>
    </row>
    <row r="5" spans="1:159" ht="24" customHeight="1">
      <c r="A5" s="5"/>
      <c r="B5" s="154" t="s">
        <v>9</v>
      </c>
      <c r="C5" s="154"/>
      <c r="E5" s="13"/>
      <c r="F5" s="11"/>
      <c r="G5" s="11"/>
      <c r="H5" s="13"/>
      <c r="I5" s="11"/>
      <c r="J5" s="11"/>
      <c r="K5" s="14"/>
      <c r="L5" s="14"/>
      <c r="M5" s="14"/>
      <c r="N5" s="14"/>
      <c r="O5" s="15"/>
      <c r="P5" s="16"/>
      <c r="Q5" s="10"/>
    </row>
    <row r="6" spans="1:159" ht="18" customHeight="1">
      <c r="A6" s="17"/>
      <c r="B6" s="18"/>
      <c r="C6" s="19"/>
      <c r="D6" s="13"/>
      <c r="E6" s="13"/>
      <c r="F6" s="11"/>
      <c r="G6" s="11"/>
      <c r="H6" s="13"/>
      <c r="I6" s="11"/>
      <c r="J6" s="11"/>
      <c r="K6" s="14"/>
      <c r="L6" s="14"/>
      <c r="M6" s="14"/>
      <c r="N6" s="14"/>
      <c r="O6" s="15"/>
      <c r="P6" s="16"/>
      <c r="Q6" s="10"/>
    </row>
    <row r="7" spans="1:159" ht="19" thickBot="1">
      <c r="A7" s="20"/>
      <c r="B7" s="21"/>
      <c r="C7" s="21"/>
      <c r="D7" s="22"/>
      <c r="E7" s="11"/>
      <c r="F7" s="11"/>
      <c r="G7" s="11"/>
      <c r="H7" s="12"/>
      <c r="I7" s="11"/>
      <c r="J7" s="11"/>
      <c r="K7" s="7"/>
      <c r="L7" s="7"/>
      <c r="M7" s="7"/>
      <c r="N7" s="7"/>
      <c r="O7" s="7"/>
      <c r="P7" s="7"/>
      <c r="Q7" s="10"/>
    </row>
    <row r="8" spans="1:159" s="3" customFormat="1" ht="59.4" customHeight="1" thickTop="1">
      <c r="A8" s="127" t="s">
        <v>10</v>
      </c>
      <c r="B8" s="128" t="s">
        <v>11</v>
      </c>
      <c r="C8" s="128" t="s">
        <v>12</v>
      </c>
      <c r="D8" s="129" t="s">
        <v>0</v>
      </c>
      <c r="E8" s="128" t="s">
        <v>13</v>
      </c>
      <c r="F8" s="128" t="s">
        <v>14</v>
      </c>
      <c r="G8" s="128" t="s">
        <v>15</v>
      </c>
      <c r="H8" s="128" t="s">
        <v>16</v>
      </c>
      <c r="I8" s="128" t="s">
        <v>17</v>
      </c>
      <c r="J8" s="128" t="s">
        <v>18</v>
      </c>
      <c r="K8" s="128" t="s">
        <v>19</v>
      </c>
      <c r="L8" s="128" t="s">
        <v>23</v>
      </c>
      <c r="M8" s="128" t="s">
        <v>20</v>
      </c>
      <c r="N8" s="128" t="s">
        <v>21</v>
      </c>
      <c r="O8" s="128" t="s">
        <v>22</v>
      </c>
      <c r="P8" s="128" t="s">
        <v>97</v>
      </c>
      <c r="Q8" s="130" t="s">
        <v>24</v>
      </c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</row>
    <row r="9" spans="1:159" s="23" customFormat="1" ht="18" customHeight="1">
      <c r="A9" s="131"/>
      <c r="B9" s="132"/>
      <c r="C9" s="133">
        <v>1</v>
      </c>
      <c r="D9" s="135" t="s">
        <v>25</v>
      </c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4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39"/>
      <c r="DD9" s="139"/>
      <c r="DE9" s="139"/>
      <c r="DF9" s="139"/>
      <c r="DG9" s="139"/>
      <c r="DH9" s="139"/>
      <c r="DI9" s="139"/>
      <c r="DJ9" s="139"/>
      <c r="DK9" s="139"/>
      <c r="DL9" s="139"/>
      <c r="DM9" s="139"/>
      <c r="DN9" s="139"/>
      <c r="DO9" s="139"/>
      <c r="DP9" s="139"/>
      <c r="DQ9" s="139"/>
      <c r="DR9" s="139"/>
      <c r="DS9" s="139"/>
      <c r="DT9" s="139"/>
      <c r="DU9" s="139"/>
      <c r="DV9" s="139"/>
      <c r="DW9" s="139"/>
      <c r="DX9" s="139"/>
      <c r="DY9" s="139"/>
      <c r="DZ9" s="139"/>
      <c r="EA9" s="139"/>
      <c r="EB9" s="139"/>
      <c r="EC9" s="139"/>
      <c r="ED9" s="139"/>
      <c r="EE9" s="139"/>
      <c r="EF9" s="139"/>
      <c r="EG9" s="139"/>
      <c r="EH9" s="139"/>
      <c r="EI9" s="139"/>
      <c r="EJ9" s="139"/>
      <c r="EK9" s="139"/>
      <c r="EL9" s="139"/>
      <c r="EM9" s="139"/>
      <c r="EN9" s="139"/>
      <c r="EO9" s="139"/>
      <c r="EP9" s="139"/>
      <c r="EQ9" s="139"/>
      <c r="ER9" s="139"/>
      <c r="ES9" s="139"/>
      <c r="ET9" s="139"/>
      <c r="EU9" s="139"/>
      <c r="EV9" s="139"/>
      <c r="EW9" s="139"/>
      <c r="EX9" s="139"/>
      <c r="EY9" s="139"/>
      <c r="EZ9" s="139"/>
      <c r="FA9" s="139"/>
      <c r="FB9" s="139"/>
      <c r="FC9" s="139"/>
    </row>
    <row r="10" spans="1:159" ht="18" customHeight="1">
      <c r="A10" s="24">
        <f>IF(F10&lt;&gt;"",1+MAX($A$2:A9),"")</f>
        <v>1</v>
      </c>
      <c r="B10" s="25"/>
      <c r="C10" s="25"/>
      <c r="D10" s="26" t="s">
        <v>26</v>
      </c>
      <c r="E10" s="27">
        <v>1</v>
      </c>
      <c r="F10" s="28">
        <v>0</v>
      </c>
      <c r="G10" s="29">
        <f t="shared" ref="G10:G16" si="0">(F10*E10)+E10</f>
        <v>1</v>
      </c>
      <c r="H10" s="27" t="s">
        <v>27</v>
      </c>
      <c r="I10" s="37">
        <v>0</v>
      </c>
      <c r="J10" s="38">
        <f t="shared" ref="J10:J16" si="1">+I10*G10</f>
        <v>0</v>
      </c>
      <c r="K10" s="39">
        <v>0</v>
      </c>
      <c r="L10" s="40">
        <f t="shared" ref="L10:L16" si="2">I10*K10</f>
        <v>0</v>
      </c>
      <c r="M10" s="40">
        <f t="shared" ref="M10:M16" si="3">K10*J10</f>
        <v>0</v>
      </c>
      <c r="N10" s="40">
        <v>0</v>
      </c>
      <c r="O10" s="40">
        <f t="shared" ref="O10:O16" si="4">N10*G10</f>
        <v>0</v>
      </c>
      <c r="P10" s="40">
        <f t="shared" ref="P10:P16" si="5">(I10*K10)+O10</f>
        <v>0</v>
      </c>
      <c r="Q10" s="155">
        <v>0</v>
      </c>
      <c r="R10" s="140"/>
    </row>
    <row r="11" spans="1:159" ht="18" customHeight="1">
      <c r="A11" s="31">
        <f>IF(F11&lt;&gt;"",1+MAX($A$2:A10),"")</f>
        <v>2</v>
      </c>
      <c r="B11" s="32"/>
      <c r="C11" s="32"/>
      <c r="D11" s="33" t="s">
        <v>28</v>
      </c>
      <c r="E11" s="34">
        <v>1</v>
      </c>
      <c r="F11" s="35">
        <v>0</v>
      </c>
      <c r="G11" s="36">
        <f t="shared" si="0"/>
        <v>1</v>
      </c>
      <c r="H11" s="34" t="s">
        <v>27</v>
      </c>
      <c r="I11" s="37">
        <v>0</v>
      </c>
      <c r="J11" s="38">
        <f t="shared" si="1"/>
        <v>0</v>
      </c>
      <c r="K11" s="39">
        <v>0</v>
      </c>
      <c r="L11" s="40">
        <f t="shared" si="2"/>
        <v>0</v>
      </c>
      <c r="M11" s="40">
        <f t="shared" si="3"/>
        <v>0</v>
      </c>
      <c r="N11" s="40">
        <v>0</v>
      </c>
      <c r="O11" s="40">
        <f t="shared" si="4"/>
        <v>0</v>
      </c>
      <c r="P11" s="40">
        <f t="shared" si="5"/>
        <v>0</v>
      </c>
      <c r="Q11" s="156"/>
      <c r="R11" s="140"/>
    </row>
    <row r="12" spans="1:159" ht="18" customHeight="1">
      <c r="A12" s="31">
        <f>IF(F12&lt;&gt;"",1+MAX($A$2:A11),"")</f>
        <v>3</v>
      </c>
      <c r="B12" s="32"/>
      <c r="C12" s="32"/>
      <c r="D12" s="33" t="s">
        <v>29</v>
      </c>
      <c r="E12" s="34">
        <v>1</v>
      </c>
      <c r="F12" s="35">
        <v>0</v>
      </c>
      <c r="G12" s="36">
        <f t="shared" si="0"/>
        <v>1</v>
      </c>
      <c r="H12" s="34" t="s">
        <v>27</v>
      </c>
      <c r="I12" s="37">
        <v>0</v>
      </c>
      <c r="J12" s="38">
        <f t="shared" si="1"/>
        <v>0</v>
      </c>
      <c r="K12" s="39">
        <v>0</v>
      </c>
      <c r="L12" s="40">
        <f t="shared" si="2"/>
        <v>0</v>
      </c>
      <c r="M12" s="40">
        <f t="shared" si="3"/>
        <v>0</v>
      </c>
      <c r="N12" s="40">
        <v>0</v>
      </c>
      <c r="O12" s="40">
        <f t="shared" si="4"/>
        <v>0</v>
      </c>
      <c r="P12" s="40">
        <f t="shared" si="5"/>
        <v>0</v>
      </c>
      <c r="Q12" s="156"/>
      <c r="R12" s="140"/>
    </row>
    <row r="13" spans="1:159" ht="18" customHeight="1">
      <c r="A13" s="31">
        <f>IF(F13&lt;&gt;"",1+MAX($A$2:A12),"")</f>
        <v>4</v>
      </c>
      <c r="B13" s="32"/>
      <c r="C13" s="32"/>
      <c r="D13" s="33" t="s">
        <v>30</v>
      </c>
      <c r="E13" s="34">
        <v>1</v>
      </c>
      <c r="F13" s="35">
        <v>0</v>
      </c>
      <c r="G13" s="36">
        <f t="shared" si="0"/>
        <v>1</v>
      </c>
      <c r="H13" s="34" t="s">
        <v>27</v>
      </c>
      <c r="I13" s="37">
        <v>0</v>
      </c>
      <c r="J13" s="38">
        <f t="shared" si="1"/>
        <v>0</v>
      </c>
      <c r="K13" s="39">
        <v>0</v>
      </c>
      <c r="L13" s="40">
        <f t="shared" si="2"/>
        <v>0</v>
      </c>
      <c r="M13" s="40">
        <f t="shared" si="3"/>
        <v>0</v>
      </c>
      <c r="N13" s="40">
        <v>0</v>
      </c>
      <c r="O13" s="40">
        <f t="shared" si="4"/>
        <v>0</v>
      </c>
      <c r="P13" s="40">
        <f t="shared" si="5"/>
        <v>0</v>
      </c>
      <c r="Q13" s="156"/>
      <c r="R13" s="140"/>
    </row>
    <row r="14" spans="1:159" ht="18" customHeight="1">
      <c r="A14" s="31">
        <f>IF(F14&lt;&gt;"",1+MAX($A$2:A13),"")</f>
        <v>5</v>
      </c>
      <c r="B14" s="32"/>
      <c r="C14" s="32"/>
      <c r="D14" s="33" t="s">
        <v>31</v>
      </c>
      <c r="E14" s="34">
        <v>1</v>
      </c>
      <c r="F14" s="35">
        <v>0</v>
      </c>
      <c r="G14" s="36">
        <f t="shared" si="0"/>
        <v>1</v>
      </c>
      <c r="H14" s="34" t="s">
        <v>27</v>
      </c>
      <c r="I14" s="37">
        <v>0</v>
      </c>
      <c r="J14" s="38">
        <f t="shared" si="1"/>
        <v>0</v>
      </c>
      <c r="K14" s="39">
        <v>0</v>
      </c>
      <c r="L14" s="40">
        <f t="shared" si="2"/>
        <v>0</v>
      </c>
      <c r="M14" s="40">
        <f t="shared" si="3"/>
        <v>0</v>
      </c>
      <c r="N14" s="40">
        <v>0</v>
      </c>
      <c r="O14" s="40">
        <f t="shared" si="4"/>
        <v>0</v>
      </c>
      <c r="P14" s="40">
        <f t="shared" si="5"/>
        <v>0</v>
      </c>
      <c r="Q14" s="156"/>
      <c r="R14" s="140"/>
    </row>
    <row r="15" spans="1:159" ht="18" customHeight="1">
      <c r="A15" s="31">
        <f>IF(F15&lt;&gt;"",1+MAX($A$2:A14),"")</f>
        <v>6</v>
      </c>
      <c r="B15" s="32"/>
      <c r="C15" s="32"/>
      <c r="D15" s="33" t="s">
        <v>32</v>
      </c>
      <c r="E15" s="34">
        <v>1</v>
      </c>
      <c r="F15" s="35">
        <v>0</v>
      </c>
      <c r="G15" s="36">
        <f t="shared" si="0"/>
        <v>1</v>
      </c>
      <c r="H15" s="34" t="s">
        <v>27</v>
      </c>
      <c r="I15" s="37">
        <v>0</v>
      </c>
      <c r="J15" s="38">
        <f t="shared" si="1"/>
        <v>0</v>
      </c>
      <c r="K15" s="39">
        <v>0</v>
      </c>
      <c r="L15" s="40">
        <f t="shared" si="2"/>
        <v>0</v>
      </c>
      <c r="M15" s="40">
        <f t="shared" si="3"/>
        <v>0</v>
      </c>
      <c r="N15" s="40">
        <v>0</v>
      </c>
      <c r="O15" s="40">
        <f t="shared" si="4"/>
        <v>0</v>
      </c>
      <c r="P15" s="40">
        <f t="shared" si="5"/>
        <v>0</v>
      </c>
      <c r="Q15" s="156"/>
      <c r="R15" s="140"/>
    </row>
    <row r="16" spans="1:159" ht="18" customHeight="1" thickBot="1">
      <c r="A16" s="31">
        <f>IF(F16&lt;&gt;"",1+MAX($A$2:A15),"")</f>
        <v>7</v>
      </c>
      <c r="B16" s="32"/>
      <c r="C16" s="32"/>
      <c r="D16" s="33" t="s">
        <v>33</v>
      </c>
      <c r="E16" s="34">
        <v>1</v>
      </c>
      <c r="F16" s="35">
        <v>0</v>
      </c>
      <c r="G16" s="36">
        <f t="shared" si="0"/>
        <v>1</v>
      </c>
      <c r="H16" s="34" t="s">
        <v>27</v>
      </c>
      <c r="I16" s="37">
        <v>0</v>
      </c>
      <c r="J16" s="38">
        <f t="shared" si="1"/>
        <v>0</v>
      </c>
      <c r="K16" s="39">
        <v>0</v>
      </c>
      <c r="L16" s="40">
        <f t="shared" si="2"/>
        <v>0</v>
      </c>
      <c r="M16" s="40">
        <f t="shared" si="3"/>
        <v>0</v>
      </c>
      <c r="N16" s="40">
        <v>0</v>
      </c>
      <c r="O16" s="40">
        <f t="shared" si="4"/>
        <v>0</v>
      </c>
      <c r="P16" s="40">
        <f t="shared" si="5"/>
        <v>0</v>
      </c>
      <c r="Q16" s="157"/>
      <c r="R16" s="140"/>
    </row>
    <row r="17" spans="1:159" s="3" customFormat="1" ht="16" thickBot="1">
      <c r="A17" s="66" t="str">
        <f>IF(F17&lt;&gt;"",1+MAX($A$2:A16),"")</f>
        <v/>
      </c>
      <c r="B17" s="43"/>
      <c r="C17" s="51"/>
      <c r="D17" s="52" t="s">
        <v>34</v>
      </c>
      <c r="E17" s="53"/>
      <c r="F17" s="53"/>
      <c r="G17" s="53"/>
      <c r="H17" s="53"/>
      <c r="I17" s="53"/>
      <c r="J17" s="60"/>
      <c r="K17" s="60"/>
      <c r="L17" s="61"/>
      <c r="M17" s="62"/>
      <c r="N17" s="61"/>
      <c r="O17" s="54"/>
      <c r="P17" s="54"/>
      <c r="Q17" s="55">
        <f>SUM(Q10:Q16)</f>
        <v>0</v>
      </c>
      <c r="R17" s="140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/>
      <c r="ER17" s="138"/>
      <c r="ES17" s="138"/>
      <c r="ET17" s="138"/>
      <c r="EU17" s="138"/>
      <c r="EV17" s="138"/>
      <c r="EW17" s="138"/>
      <c r="EX17" s="138"/>
      <c r="EY17" s="138"/>
      <c r="EZ17" s="138"/>
      <c r="FA17" s="138"/>
      <c r="FB17" s="138"/>
      <c r="FC17" s="138"/>
    </row>
    <row r="18" spans="1:159" s="3" customFormat="1">
      <c r="A18" s="41" t="str">
        <f>IF(F18&lt;&gt;"",1+MAX($A$2:A17),"")</f>
        <v/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4"/>
      <c r="R18" s="140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8"/>
      <c r="EH18" s="138"/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/>
      <c r="EV18" s="138"/>
      <c r="EW18" s="138"/>
      <c r="EX18" s="138"/>
      <c r="EY18" s="138"/>
      <c r="EZ18" s="138"/>
      <c r="FA18" s="138"/>
      <c r="FB18" s="138"/>
      <c r="FC18" s="138"/>
    </row>
    <row r="19" spans="1:159" s="137" customFormat="1">
      <c r="A19" s="131" t="str">
        <f>IF(F19&lt;&gt;"",1+MAX($A$2:A18),"")</f>
        <v/>
      </c>
      <c r="B19" s="132"/>
      <c r="C19" s="133">
        <v>9</v>
      </c>
      <c r="D19" s="136" t="s">
        <v>40</v>
      </c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4"/>
      <c r="R19" s="141"/>
      <c r="S19" s="142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  <c r="BI19" s="141"/>
      <c r="BJ19" s="141"/>
      <c r="BK19" s="141"/>
      <c r="BL19" s="141"/>
      <c r="BM19" s="141"/>
      <c r="BN19" s="141"/>
      <c r="BO19" s="141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/>
      <c r="CK19" s="141"/>
      <c r="CL19" s="141"/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1"/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1"/>
      <c r="DW19" s="141"/>
      <c r="DX19" s="141"/>
      <c r="DY19" s="141"/>
      <c r="DZ19" s="141"/>
      <c r="EA19" s="141"/>
      <c r="EB19" s="141"/>
      <c r="EC19" s="141"/>
      <c r="ED19" s="141"/>
      <c r="EE19" s="141"/>
      <c r="EF19" s="141"/>
      <c r="EG19" s="141"/>
      <c r="EH19" s="141"/>
      <c r="EI19" s="141"/>
      <c r="EJ19" s="141"/>
      <c r="EK19" s="141"/>
      <c r="EL19" s="141"/>
      <c r="EM19" s="141"/>
      <c r="EN19" s="141"/>
      <c r="EO19" s="141"/>
      <c r="EP19" s="141"/>
      <c r="EQ19" s="141"/>
      <c r="ER19" s="141"/>
      <c r="ES19" s="141"/>
      <c r="ET19" s="141"/>
      <c r="EU19" s="141"/>
      <c r="EV19" s="141"/>
      <c r="EW19" s="141"/>
      <c r="EX19" s="141"/>
      <c r="EY19" s="141"/>
      <c r="EZ19" s="141"/>
      <c r="FA19" s="141"/>
      <c r="FB19" s="141"/>
      <c r="FC19" s="141"/>
    </row>
    <row r="20" spans="1:159" s="73" customFormat="1" ht="14.75" customHeight="1">
      <c r="A20" s="74" t="str">
        <f>IF(F20&lt;&gt;"",1+MAX($A$2:A19),"")</f>
        <v/>
      </c>
      <c r="B20" s="32"/>
      <c r="C20" s="36"/>
      <c r="D20" s="69" t="s">
        <v>104</v>
      </c>
      <c r="E20" s="113"/>
      <c r="F20" s="113"/>
      <c r="G20" s="113"/>
      <c r="H20" s="113"/>
      <c r="I20" s="37"/>
      <c r="J20" s="65"/>
      <c r="K20" s="65"/>
      <c r="L20" s="40"/>
      <c r="M20" s="40"/>
      <c r="N20" s="40"/>
      <c r="O20" s="40"/>
      <c r="P20" s="40"/>
      <c r="Q20" s="7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143"/>
      <c r="ED20" s="143"/>
      <c r="EE20" s="143"/>
      <c r="EF20" s="143"/>
      <c r="EG20" s="143"/>
      <c r="EH20" s="143"/>
      <c r="EI20" s="143"/>
      <c r="EJ20" s="143"/>
      <c r="EK20" s="143"/>
      <c r="EL20" s="143"/>
      <c r="EM20" s="143"/>
      <c r="EN20" s="143"/>
      <c r="EO20" s="143"/>
      <c r="EP20" s="143"/>
      <c r="EQ20" s="143"/>
      <c r="ER20" s="143"/>
      <c r="ES20" s="143"/>
      <c r="ET20" s="143"/>
      <c r="EU20" s="143"/>
      <c r="EV20" s="143"/>
      <c r="EW20" s="143"/>
      <c r="EX20" s="143"/>
      <c r="EY20" s="143"/>
      <c r="EZ20" s="143"/>
      <c r="FA20" s="143"/>
      <c r="FB20" s="143"/>
      <c r="FC20" s="143"/>
    </row>
    <row r="21" spans="1:159" s="73" customFormat="1">
      <c r="A21" s="74" t="str">
        <f>IF(F21&lt;&gt;"",1+MAX($A$2:A20),"")</f>
        <v/>
      </c>
      <c r="B21" s="32"/>
      <c r="C21" s="36"/>
      <c r="D21" s="114" t="s">
        <v>105</v>
      </c>
      <c r="E21" s="115">
        <v>1016</v>
      </c>
      <c r="F21" s="115"/>
      <c r="G21" s="116"/>
      <c r="H21" s="117" t="s">
        <v>39</v>
      </c>
      <c r="I21" s="118"/>
      <c r="J21" s="38"/>
      <c r="K21" s="39"/>
      <c r="L21" s="40"/>
      <c r="M21" s="40"/>
      <c r="N21" s="40"/>
      <c r="O21" s="40"/>
      <c r="P21" s="40"/>
      <c r="Q21" s="7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  <c r="BZ21" s="143"/>
      <c r="CA21" s="143"/>
      <c r="CB21" s="143"/>
      <c r="CC21" s="143"/>
      <c r="CD21" s="143"/>
      <c r="CE21" s="143"/>
      <c r="CF21" s="143"/>
      <c r="CG21" s="143"/>
      <c r="CH21" s="143"/>
      <c r="CI21" s="143"/>
      <c r="CJ21" s="143"/>
      <c r="CK21" s="143"/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/>
      <c r="CZ21" s="143"/>
      <c r="DA21" s="143"/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/>
      <c r="DM21" s="143"/>
      <c r="DN21" s="143"/>
      <c r="DO21" s="143"/>
      <c r="DP21" s="143"/>
      <c r="DQ21" s="143"/>
      <c r="DR21" s="143"/>
      <c r="DS21" s="143"/>
      <c r="DT21" s="143"/>
      <c r="DU21" s="143"/>
      <c r="DV21" s="143"/>
      <c r="DW21" s="143"/>
      <c r="DX21" s="143"/>
      <c r="DY21" s="143"/>
      <c r="DZ21" s="143"/>
      <c r="EA21" s="143"/>
      <c r="EB21" s="143"/>
      <c r="EC21" s="143"/>
      <c r="ED21" s="143"/>
      <c r="EE21" s="143"/>
      <c r="EF21" s="143"/>
      <c r="EG21" s="143"/>
      <c r="EH21" s="143"/>
      <c r="EI21" s="143"/>
      <c r="EJ21" s="143"/>
      <c r="EK21" s="143"/>
      <c r="EL21" s="143"/>
      <c r="EM21" s="143"/>
      <c r="EN21" s="143"/>
      <c r="EO21" s="143"/>
      <c r="EP21" s="143"/>
      <c r="EQ21" s="143"/>
      <c r="ER21" s="143"/>
      <c r="ES21" s="143"/>
      <c r="ET21" s="143"/>
      <c r="EU21" s="143"/>
      <c r="EV21" s="143"/>
      <c r="EW21" s="143"/>
      <c r="EX21" s="143"/>
      <c r="EY21" s="143"/>
      <c r="EZ21" s="143"/>
      <c r="FA21" s="143"/>
      <c r="FB21" s="143"/>
      <c r="FC21" s="143"/>
    </row>
    <row r="22" spans="1:159" s="73" customFormat="1">
      <c r="A22" s="74">
        <f>IF(F22&lt;&gt;"",1+MAX($A$2:A21),"")</f>
        <v>8</v>
      </c>
      <c r="B22" s="32"/>
      <c r="C22" s="36"/>
      <c r="D22" s="119" t="s">
        <v>106</v>
      </c>
      <c r="E22" s="120">
        <v>14160</v>
      </c>
      <c r="F22" s="63">
        <v>0.1</v>
      </c>
      <c r="G22" s="64">
        <f t="shared" ref="G22:G40" si="6">E22*(1+F22)</f>
        <v>15576.000000000002</v>
      </c>
      <c r="H22" s="71" t="s">
        <v>37</v>
      </c>
      <c r="I22" s="37">
        <v>0</v>
      </c>
      <c r="J22" s="38">
        <f t="shared" ref="J22" si="7">+I22*G22</f>
        <v>0</v>
      </c>
      <c r="K22" s="39">
        <v>0</v>
      </c>
      <c r="L22" s="40">
        <f t="shared" ref="L22" si="8">I22*K22</f>
        <v>0</v>
      </c>
      <c r="M22" s="40">
        <f t="shared" ref="M22" si="9">K22*J22</f>
        <v>0</v>
      </c>
      <c r="N22" s="40">
        <v>0</v>
      </c>
      <c r="O22" s="40">
        <f t="shared" ref="O22" si="10">N22*G22</f>
        <v>0</v>
      </c>
      <c r="P22" s="40">
        <f t="shared" ref="P22" si="11">(I22*K22)+N22</f>
        <v>0</v>
      </c>
      <c r="Q22" s="30">
        <f t="shared" ref="Q22" si="12">P22*G22</f>
        <v>0</v>
      </c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43"/>
      <c r="BU22" s="143"/>
      <c r="BV22" s="143"/>
      <c r="BW22" s="143"/>
      <c r="BX22" s="143"/>
      <c r="BY22" s="143"/>
      <c r="BZ22" s="143"/>
      <c r="CA22" s="143"/>
      <c r="CB22" s="143"/>
      <c r="CC22" s="143"/>
      <c r="CD22" s="143"/>
      <c r="CE22" s="143"/>
      <c r="CF22" s="143"/>
      <c r="CG22" s="143"/>
      <c r="CH22" s="143"/>
      <c r="CI22" s="143"/>
      <c r="CJ22" s="143"/>
      <c r="CK22" s="143"/>
      <c r="CL22" s="143"/>
      <c r="CM22" s="143"/>
      <c r="CN22" s="143"/>
      <c r="CO22" s="143"/>
      <c r="CP22" s="143"/>
      <c r="CQ22" s="143"/>
      <c r="CR22" s="143"/>
      <c r="CS22" s="143"/>
      <c r="CT22" s="143"/>
      <c r="CU22" s="143"/>
      <c r="CV22" s="143"/>
      <c r="CW22" s="143"/>
      <c r="CX22" s="143"/>
      <c r="CY22" s="143"/>
      <c r="CZ22" s="143"/>
      <c r="DA22" s="143"/>
      <c r="DB22" s="143"/>
      <c r="DC22" s="143"/>
      <c r="DD22" s="143"/>
      <c r="DE22" s="143"/>
      <c r="DF22" s="143"/>
      <c r="DG22" s="143"/>
      <c r="DH22" s="143"/>
      <c r="DI22" s="143"/>
      <c r="DJ22" s="143"/>
      <c r="DK22" s="143"/>
      <c r="DL22" s="143"/>
      <c r="DM22" s="143"/>
      <c r="DN22" s="143"/>
      <c r="DO22" s="143"/>
      <c r="DP22" s="143"/>
      <c r="DQ22" s="143"/>
      <c r="DR22" s="143"/>
      <c r="DS22" s="143"/>
      <c r="DT22" s="143"/>
      <c r="DU22" s="143"/>
      <c r="DV22" s="143"/>
      <c r="DW22" s="143"/>
      <c r="DX22" s="143"/>
      <c r="DY22" s="143"/>
      <c r="DZ22" s="143"/>
      <c r="EA22" s="143"/>
      <c r="EB22" s="143"/>
      <c r="EC22" s="143"/>
      <c r="ED22" s="143"/>
      <c r="EE22" s="143"/>
      <c r="EF22" s="143"/>
      <c r="EG22" s="143"/>
      <c r="EH22" s="143"/>
      <c r="EI22" s="143"/>
      <c r="EJ22" s="143"/>
      <c r="EK22" s="143"/>
      <c r="EL22" s="143"/>
      <c r="EM22" s="143"/>
      <c r="EN22" s="143"/>
      <c r="EO22" s="143"/>
      <c r="EP22" s="143"/>
      <c r="EQ22" s="143"/>
      <c r="ER22" s="143"/>
      <c r="ES22" s="143"/>
      <c r="ET22" s="143"/>
      <c r="EU22" s="143"/>
      <c r="EV22" s="143"/>
      <c r="EW22" s="143"/>
      <c r="EX22" s="143"/>
      <c r="EY22" s="143"/>
      <c r="EZ22" s="143"/>
      <c r="FA22" s="143"/>
      <c r="FB22" s="143"/>
      <c r="FC22" s="143"/>
    </row>
    <row r="23" spans="1:159" s="73" customFormat="1">
      <c r="A23" s="74">
        <f>IF(F23&lt;&gt;"",1+MAX($A$2:A22),"")</f>
        <v>9</v>
      </c>
      <c r="B23" s="32"/>
      <c r="C23" s="36"/>
      <c r="D23" s="121" t="s">
        <v>107</v>
      </c>
      <c r="E23" s="120">
        <f>ROUNDUP(E22/32,0)</f>
        <v>443</v>
      </c>
      <c r="F23" s="63">
        <v>0</v>
      </c>
      <c r="G23" s="64">
        <f t="shared" si="6"/>
        <v>443</v>
      </c>
      <c r="H23" s="65" t="s">
        <v>38</v>
      </c>
      <c r="I23" s="37"/>
      <c r="J23" s="38"/>
      <c r="K23" s="39"/>
      <c r="L23" s="40"/>
      <c r="M23" s="40"/>
      <c r="N23" s="40"/>
      <c r="O23" s="40"/>
      <c r="P23" s="40"/>
      <c r="Q23" s="30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3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3"/>
      <c r="CM23" s="143"/>
      <c r="CN23" s="143"/>
      <c r="CO23" s="143"/>
      <c r="CP23" s="143"/>
      <c r="CQ23" s="143"/>
      <c r="CR23" s="143"/>
      <c r="CS23" s="143"/>
      <c r="CT23" s="143"/>
      <c r="CU23" s="143"/>
      <c r="CV23" s="143"/>
      <c r="CW23" s="143"/>
      <c r="CX23" s="143"/>
      <c r="CY23" s="143"/>
      <c r="CZ23" s="143"/>
      <c r="DA23" s="143"/>
      <c r="DB23" s="143"/>
      <c r="DC23" s="143"/>
      <c r="DD23" s="143"/>
      <c r="DE23" s="143"/>
      <c r="DF23" s="143"/>
      <c r="DG23" s="143"/>
      <c r="DH23" s="143"/>
      <c r="DI23" s="143"/>
      <c r="DJ23" s="143"/>
      <c r="DK23" s="143"/>
      <c r="DL23" s="143"/>
      <c r="DM23" s="143"/>
      <c r="DN23" s="143"/>
      <c r="DO23" s="143"/>
      <c r="DP23" s="143"/>
      <c r="DQ23" s="143"/>
      <c r="DR23" s="143"/>
      <c r="DS23" s="143"/>
      <c r="DT23" s="143"/>
      <c r="DU23" s="143"/>
      <c r="DV23" s="143"/>
      <c r="DW23" s="143"/>
      <c r="DX23" s="143"/>
      <c r="DY23" s="143"/>
      <c r="DZ23" s="143"/>
      <c r="EA23" s="143"/>
      <c r="EB23" s="143"/>
      <c r="EC23" s="143"/>
      <c r="ED23" s="143"/>
      <c r="EE23" s="143"/>
      <c r="EF23" s="143"/>
      <c r="EG23" s="143"/>
      <c r="EH23" s="143"/>
      <c r="EI23" s="143"/>
      <c r="EJ23" s="143"/>
      <c r="EK23" s="143"/>
      <c r="EL23" s="143"/>
      <c r="EM23" s="143"/>
      <c r="EN23" s="143"/>
      <c r="EO23" s="143"/>
      <c r="EP23" s="143"/>
      <c r="EQ23" s="143"/>
      <c r="ER23" s="143"/>
      <c r="ES23" s="143"/>
      <c r="ET23" s="143"/>
      <c r="EU23" s="143"/>
      <c r="EV23" s="143"/>
      <c r="EW23" s="143"/>
      <c r="EX23" s="143"/>
      <c r="EY23" s="143"/>
      <c r="EZ23" s="143"/>
      <c r="FA23" s="143"/>
      <c r="FB23" s="143"/>
      <c r="FC23" s="143"/>
    </row>
    <row r="24" spans="1:159" s="73" customFormat="1">
      <c r="A24" s="74">
        <f>IF(F24&lt;&gt;"",1+MAX($A$2:A23),"")</f>
        <v>10</v>
      </c>
      <c r="B24" s="32"/>
      <c r="C24" s="36"/>
      <c r="D24" s="122" t="s">
        <v>108</v>
      </c>
      <c r="E24" s="120">
        <f>E23*93</f>
        <v>41199</v>
      </c>
      <c r="F24" s="63">
        <v>0</v>
      </c>
      <c r="G24" s="64">
        <f t="shared" si="6"/>
        <v>41199</v>
      </c>
      <c r="H24" s="65" t="s">
        <v>38</v>
      </c>
      <c r="I24" s="37">
        <v>0</v>
      </c>
      <c r="J24" s="38">
        <f t="shared" ref="J24:J25" si="13">+I24*G24</f>
        <v>0</v>
      </c>
      <c r="K24" s="39">
        <v>0</v>
      </c>
      <c r="L24" s="40">
        <f t="shared" ref="L24:L25" si="14">I24*K24</f>
        <v>0</v>
      </c>
      <c r="M24" s="40">
        <f t="shared" ref="M24:M25" si="15">K24*J24</f>
        <v>0</v>
      </c>
      <c r="N24" s="40">
        <v>0</v>
      </c>
      <c r="O24" s="40">
        <f t="shared" ref="O24:O25" si="16">N24*G24</f>
        <v>0</v>
      </c>
      <c r="P24" s="40">
        <f t="shared" ref="P24:P25" si="17">(I24*K24)+N24</f>
        <v>0</v>
      </c>
      <c r="Q24" s="30">
        <f t="shared" ref="Q24:Q25" si="18">P24*G24</f>
        <v>0</v>
      </c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3"/>
      <c r="BN24" s="143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3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3"/>
      <c r="CM24" s="143"/>
      <c r="CN24" s="143"/>
      <c r="CO24" s="143"/>
      <c r="CP24" s="143"/>
      <c r="CQ24" s="143"/>
      <c r="CR24" s="143"/>
      <c r="CS24" s="143"/>
      <c r="CT24" s="143"/>
      <c r="CU24" s="143"/>
      <c r="CV24" s="143"/>
      <c r="CW24" s="143"/>
      <c r="CX24" s="143"/>
      <c r="CY24" s="143"/>
      <c r="CZ24" s="143"/>
      <c r="DA24" s="143"/>
      <c r="DB24" s="143"/>
      <c r="DC24" s="143"/>
      <c r="DD24" s="143"/>
      <c r="DE24" s="143"/>
      <c r="DF24" s="143"/>
      <c r="DG24" s="143"/>
      <c r="DH24" s="143"/>
      <c r="DI24" s="143"/>
      <c r="DJ24" s="143"/>
      <c r="DK24" s="143"/>
      <c r="DL24" s="143"/>
      <c r="DM24" s="143"/>
      <c r="DN24" s="143"/>
      <c r="DO24" s="143"/>
      <c r="DP24" s="143"/>
      <c r="DQ24" s="143"/>
      <c r="DR24" s="143"/>
      <c r="DS24" s="143"/>
      <c r="DT24" s="143"/>
      <c r="DU24" s="143"/>
      <c r="DV24" s="143"/>
      <c r="DW24" s="143"/>
      <c r="DX24" s="143"/>
      <c r="DY24" s="143"/>
      <c r="DZ24" s="143"/>
      <c r="EA24" s="143"/>
      <c r="EB24" s="143"/>
      <c r="EC24" s="143"/>
      <c r="ED24" s="143"/>
      <c r="EE24" s="143"/>
      <c r="EF24" s="143"/>
      <c r="EG24" s="143"/>
      <c r="EH24" s="143"/>
      <c r="EI24" s="143"/>
      <c r="EJ24" s="143"/>
      <c r="EK24" s="143"/>
      <c r="EL24" s="143"/>
      <c r="EM24" s="143"/>
      <c r="EN24" s="143"/>
      <c r="EO24" s="143"/>
      <c r="EP24" s="143"/>
      <c r="EQ24" s="143"/>
      <c r="ER24" s="143"/>
      <c r="ES24" s="143"/>
      <c r="ET24" s="143"/>
      <c r="EU24" s="143"/>
      <c r="EV24" s="143"/>
      <c r="EW24" s="143"/>
      <c r="EX24" s="143"/>
      <c r="EY24" s="143"/>
      <c r="EZ24" s="143"/>
      <c r="FA24" s="143"/>
      <c r="FB24" s="143"/>
      <c r="FC24" s="143"/>
    </row>
    <row r="25" spans="1:159" s="73" customFormat="1">
      <c r="A25" s="74">
        <f>IF(F25&lt;&gt;"",1+MAX($A$2:A24),"")</f>
        <v>11</v>
      </c>
      <c r="B25" s="32"/>
      <c r="C25" s="36"/>
      <c r="D25" s="119" t="s">
        <v>109</v>
      </c>
      <c r="E25" s="120">
        <v>14030</v>
      </c>
      <c r="F25" s="63">
        <v>0.1</v>
      </c>
      <c r="G25" s="64">
        <f t="shared" si="6"/>
        <v>15433.000000000002</v>
      </c>
      <c r="H25" s="71" t="s">
        <v>37</v>
      </c>
      <c r="I25" s="37">
        <v>0</v>
      </c>
      <c r="J25" s="38">
        <f t="shared" si="13"/>
        <v>0</v>
      </c>
      <c r="K25" s="39">
        <v>0</v>
      </c>
      <c r="L25" s="40">
        <f t="shared" si="14"/>
        <v>0</v>
      </c>
      <c r="M25" s="40">
        <f t="shared" si="15"/>
        <v>0</v>
      </c>
      <c r="N25" s="40">
        <v>0</v>
      </c>
      <c r="O25" s="40">
        <f t="shared" si="16"/>
        <v>0</v>
      </c>
      <c r="P25" s="40">
        <f t="shared" si="17"/>
        <v>0</v>
      </c>
      <c r="Q25" s="30">
        <f t="shared" si="18"/>
        <v>0</v>
      </c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  <c r="BI25" s="143"/>
      <c r="BJ25" s="143"/>
      <c r="BK25" s="143"/>
      <c r="BL25" s="143"/>
      <c r="BM25" s="143"/>
      <c r="BN25" s="143"/>
      <c r="BO25" s="143"/>
      <c r="BP25" s="143"/>
      <c r="BQ25" s="143"/>
      <c r="BR25" s="143"/>
      <c r="BS25" s="143"/>
      <c r="BT25" s="143"/>
      <c r="BU25" s="143"/>
      <c r="BV25" s="143"/>
      <c r="BW25" s="143"/>
      <c r="BX25" s="143"/>
      <c r="BY25" s="143"/>
      <c r="BZ25" s="143"/>
      <c r="CA25" s="143"/>
      <c r="CB25" s="143"/>
      <c r="CC25" s="143"/>
      <c r="CD25" s="143"/>
      <c r="CE25" s="143"/>
      <c r="CF25" s="143"/>
      <c r="CG25" s="143"/>
      <c r="CH25" s="143"/>
      <c r="CI25" s="143"/>
      <c r="CJ25" s="143"/>
      <c r="CK25" s="143"/>
      <c r="CL25" s="143"/>
      <c r="CM25" s="143"/>
      <c r="CN25" s="143"/>
      <c r="CO25" s="143"/>
      <c r="CP25" s="143"/>
      <c r="CQ25" s="143"/>
      <c r="CR25" s="143"/>
      <c r="CS25" s="143"/>
      <c r="CT25" s="143"/>
      <c r="CU25" s="143"/>
      <c r="CV25" s="143"/>
      <c r="CW25" s="143"/>
      <c r="CX25" s="143"/>
      <c r="CY25" s="143"/>
      <c r="CZ25" s="143"/>
      <c r="DA25" s="143"/>
      <c r="DB25" s="143"/>
      <c r="DC25" s="143"/>
      <c r="DD25" s="143"/>
      <c r="DE25" s="143"/>
      <c r="DF25" s="143"/>
      <c r="DG25" s="143"/>
      <c r="DH25" s="143"/>
      <c r="DI25" s="143"/>
      <c r="DJ25" s="143"/>
      <c r="DK25" s="143"/>
      <c r="DL25" s="143"/>
      <c r="DM25" s="143"/>
      <c r="DN25" s="143"/>
      <c r="DO25" s="143"/>
      <c r="DP25" s="143"/>
      <c r="DQ25" s="143"/>
      <c r="DR25" s="143"/>
      <c r="DS25" s="143"/>
      <c r="DT25" s="143"/>
      <c r="DU25" s="143"/>
      <c r="DV25" s="143"/>
      <c r="DW25" s="143"/>
      <c r="DX25" s="143"/>
      <c r="DY25" s="143"/>
      <c r="DZ25" s="143"/>
      <c r="EA25" s="143"/>
      <c r="EB25" s="143"/>
      <c r="EC25" s="143"/>
      <c r="ED25" s="143"/>
      <c r="EE25" s="143"/>
      <c r="EF25" s="143"/>
      <c r="EG25" s="143"/>
      <c r="EH25" s="143"/>
      <c r="EI25" s="143"/>
      <c r="EJ25" s="143"/>
      <c r="EK25" s="143"/>
      <c r="EL25" s="143"/>
      <c r="EM25" s="143"/>
      <c r="EN25" s="143"/>
      <c r="EO25" s="143"/>
      <c r="EP25" s="143"/>
      <c r="EQ25" s="143"/>
      <c r="ER25" s="143"/>
      <c r="ES25" s="143"/>
      <c r="ET25" s="143"/>
      <c r="EU25" s="143"/>
      <c r="EV25" s="143"/>
      <c r="EW25" s="143"/>
      <c r="EX25" s="143"/>
      <c r="EY25" s="143"/>
      <c r="EZ25" s="143"/>
      <c r="FA25" s="143"/>
      <c r="FB25" s="143"/>
      <c r="FC25" s="143"/>
    </row>
    <row r="26" spans="1:159" s="73" customFormat="1">
      <c r="A26" s="74">
        <f>IF(F26&lt;&gt;"",1+MAX($A$2:A25),"")</f>
        <v>12</v>
      </c>
      <c r="B26" s="32"/>
      <c r="C26" s="36"/>
      <c r="D26" s="121" t="s">
        <v>107</v>
      </c>
      <c r="E26" s="120">
        <f>ROUNDUP(E25/32,0)</f>
        <v>439</v>
      </c>
      <c r="F26" s="63">
        <v>0</v>
      </c>
      <c r="G26" s="64">
        <f t="shared" si="6"/>
        <v>439</v>
      </c>
      <c r="H26" s="65" t="s">
        <v>38</v>
      </c>
      <c r="I26" s="37"/>
      <c r="J26" s="38"/>
      <c r="K26" s="39"/>
      <c r="L26" s="40"/>
      <c r="M26" s="40"/>
      <c r="N26" s="40"/>
      <c r="O26" s="40"/>
      <c r="P26" s="40"/>
      <c r="Q26" s="30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/>
      <c r="BG26" s="143"/>
      <c r="BH26" s="143"/>
      <c r="BI26" s="143"/>
      <c r="BJ26" s="143"/>
      <c r="BK26" s="143"/>
      <c r="BL26" s="143"/>
      <c r="BM26" s="143"/>
      <c r="BN26" s="143"/>
      <c r="BO26" s="143"/>
      <c r="BP26" s="143"/>
      <c r="BQ26" s="143"/>
      <c r="BR26" s="143"/>
      <c r="BS26" s="143"/>
      <c r="BT26" s="143"/>
      <c r="BU26" s="143"/>
      <c r="BV26" s="143"/>
      <c r="BW26" s="143"/>
      <c r="BX26" s="143"/>
      <c r="BY26" s="143"/>
      <c r="BZ26" s="143"/>
      <c r="CA26" s="143"/>
      <c r="CB26" s="143"/>
      <c r="CC26" s="143"/>
      <c r="CD26" s="143"/>
      <c r="CE26" s="143"/>
      <c r="CF26" s="143"/>
      <c r="CG26" s="143"/>
      <c r="CH26" s="143"/>
      <c r="CI26" s="143"/>
      <c r="CJ26" s="143"/>
      <c r="CK26" s="143"/>
      <c r="CL26" s="143"/>
      <c r="CM26" s="143"/>
      <c r="CN26" s="143"/>
      <c r="CO26" s="143"/>
      <c r="CP26" s="143"/>
      <c r="CQ26" s="143"/>
      <c r="CR26" s="143"/>
      <c r="CS26" s="143"/>
      <c r="CT26" s="143"/>
      <c r="CU26" s="143"/>
      <c r="CV26" s="143"/>
      <c r="CW26" s="143"/>
      <c r="CX26" s="143"/>
      <c r="CY26" s="143"/>
      <c r="CZ26" s="143"/>
      <c r="DA26" s="143"/>
      <c r="DB26" s="143"/>
      <c r="DC26" s="143"/>
      <c r="DD26" s="143"/>
      <c r="DE26" s="143"/>
      <c r="DF26" s="143"/>
      <c r="DG26" s="143"/>
      <c r="DH26" s="143"/>
      <c r="DI26" s="143"/>
      <c r="DJ26" s="143"/>
      <c r="DK26" s="143"/>
      <c r="DL26" s="143"/>
      <c r="DM26" s="143"/>
      <c r="DN26" s="143"/>
      <c r="DO26" s="143"/>
      <c r="DP26" s="143"/>
      <c r="DQ26" s="143"/>
      <c r="DR26" s="143"/>
      <c r="DS26" s="143"/>
      <c r="DT26" s="143"/>
      <c r="DU26" s="143"/>
      <c r="DV26" s="143"/>
      <c r="DW26" s="143"/>
      <c r="DX26" s="143"/>
      <c r="DY26" s="143"/>
      <c r="DZ26" s="143"/>
      <c r="EA26" s="143"/>
      <c r="EB26" s="143"/>
      <c r="EC26" s="143"/>
      <c r="ED26" s="143"/>
      <c r="EE26" s="143"/>
      <c r="EF26" s="143"/>
      <c r="EG26" s="143"/>
      <c r="EH26" s="143"/>
      <c r="EI26" s="143"/>
      <c r="EJ26" s="143"/>
      <c r="EK26" s="143"/>
      <c r="EL26" s="143"/>
      <c r="EM26" s="143"/>
      <c r="EN26" s="143"/>
      <c r="EO26" s="143"/>
      <c r="EP26" s="143"/>
      <c r="EQ26" s="143"/>
      <c r="ER26" s="143"/>
      <c r="ES26" s="143"/>
      <c r="ET26" s="143"/>
      <c r="EU26" s="143"/>
      <c r="EV26" s="143"/>
      <c r="EW26" s="143"/>
      <c r="EX26" s="143"/>
      <c r="EY26" s="143"/>
      <c r="EZ26" s="143"/>
      <c r="FA26" s="143"/>
      <c r="FB26" s="143"/>
      <c r="FC26" s="143"/>
    </row>
    <row r="27" spans="1:159" s="73" customFormat="1">
      <c r="A27" s="74">
        <f>IF(F27&lt;&gt;"",1+MAX($A$2:A26),"")</f>
        <v>13</v>
      </c>
      <c r="B27" s="32"/>
      <c r="C27" s="36"/>
      <c r="D27" s="121" t="s">
        <v>110</v>
      </c>
      <c r="E27" s="120">
        <f>ROUNDUP(E25*1.33,0)</f>
        <v>18660</v>
      </c>
      <c r="F27" s="63">
        <v>0</v>
      </c>
      <c r="G27" s="64">
        <f t="shared" si="6"/>
        <v>18660</v>
      </c>
      <c r="H27" s="65" t="s">
        <v>38</v>
      </c>
      <c r="I27" s="37">
        <v>0</v>
      </c>
      <c r="J27" s="38">
        <f t="shared" ref="J27:J30" si="19">+I27*G27</f>
        <v>0</v>
      </c>
      <c r="K27" s="39">
        <v>0</v>
      </c>
      <c r="L27" s="40">
        <f t="shared" ref="L27:L30" si="20">I27*K27</f>
        <v>0</v>
      </c>
      <c r="M27" s="40">
        <f t="shared" ref="M27:M30" si="21">K27*J27</f>
        <v>0</v>
      </c>
      <c r="N27" s="40">
        <v>0</v>
      </c>
      <c r="O27" s="40">
        <f t="shared" ref="O27:O30" si="22">N27*G27</f>
        <v>0</v>
      </c>
      <c r="P27" s="40">
        <f t="shared" ref="P27:P30" si="23">(I27*K27)+N27</f>
        <v>0</v>
      </c>
      <c r="Q27" s="30">
        <f t="shared" ref="Q27:Q30" si="24">P27*G27</f>
        <v>0</v>
      </c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3"/>
      <c r="BN27" s="143"/>
      <c r="BO27" s="143"/>
      <c r="BP27" s="143"/>
      <c r="BQ27" s="143"/>
      <c r="BR27" s="143"/>
      <c r="BS27" s="143"/>
      <c r="BT27" s="143"/>
      <c r="BU27" s="143"/>
      <c r="BV27" s="143"/>
      <c r="BW27" s="143"/>
      <c r="BX27" s="143"/>
      <c r="BY27" s="143"/>
      <c r="BZ27" s="143"/>
      <c r="CA27" s="143"/>
      <c r="CB27" s="143"/>
      <c r="CC27" s="143"/>
      <c r="CD27" s="143"/>
      <c r="CE27" s="143"/>
      <c r="CF27" s="143"/>
      <c r="CG27" s="143"/>
      <c r="CH27" s="143"/>
      <c r="CI27" s="143"/>
      <c r="CJ27" s="143"/>
      <c r="CK27" s="143"/>
      <c r="CL27" s="143"/>
      <c r="CM27" s="143"/>
      <c r="CN27" s="143"/>
      <c r="CO27" s="143"/>
      <c r="CP27" s="143"/>
      <c r="CQ27" s="143"/>
      <c r="CR27" s="143"/>
      <c r="CS27" s="143"/>
      <c r="CT27" s="143"/>
      <c r="CU27" s="143"/>
      <c r="CV27" s="143"/>
      <c r="CW27" s="143"/>
      <c r="CX27" s="143"/>
      <c r="CY27" s="143"/>
      <c r="CZ27" s="143"/>
      <c r="DA27" s="143"/>
      <c r="DB27" s="143"/>
      <c r="DC27" s="143"/>
      <c r="DD27" s="143"/>
      <c r="DE27" s="143"/>
      <c r="DF27" s="143"/>
      <c r="DG27" s="143"/>
      <c r="DH27" s="143"/>
      <c r="DI27" s="143"/>
      <c r="DJ27" s="143"/>
      <c r="DK27" s="143"/>
      <c r="DL27" s="143"/>
      <c r="DM27" s="143"/>
      <c r="DN27" s="143"/>
      <c r="DO27" s="143"/>
      <c r="DP27" s="143"/>
      <c r="DQ27" s="143"/>
      <c r="DR27" s="143"/>
      <c r="DS27" s="143"/>
      <c r="DT27" s="143"/>
      <c r="DU27" s="143"/>
      <c r="DV27" s="143"/>
      <c r="DW27" s="143"/>
      <c r="DX27" s="143"/>
      <c r="DY27" s="143"/>
      <c r="DZ27" s="143"/>
      <c r="EA27" s="143"/>
      <c r="EB27" s="143"/>
      <c r="EC27" s="143"/>
      <c r="ED27" s="143"/>
      <c r="EE27" s="143"/>
      <c r="EF27" s="143"/>
      <c r="EG27" s="143"/>
      <c r="EH27" s="143"/>
      <c r="EI27" s="143"/>
      <c r="EJ27" s="143"/>
      <c r="EK27" s="143"/>
      <c r="EL27" s="143"/>
      <c r="EM27" s="143"/>
      <c r="EN27" s="143"/>
      <c r="EO27" s="143"/>
      <c r="EP27" s="143"/>
      <c r="EQ27" s="143"/>
      <c r="ER27" s="143"/>
      <c r="ES27" s="143"/>
      <c r="ET27" s="143"/>
      <c r="EU27" s="143"/>
      <c r="EV27" s="143"/>
      <c r="EW27" s="143"/>
      <c r="EX27" s="143"/>
      <c r="EY27" s="143"/>
      <c r="EZ27" s="143"/>
      <c r="FA27" s="143"/>
      <c r="FB27" s="143"/>
      <c r="FC27" s="143"/>
    </row>
    <row r="28" spans="1:159" s="73" customFormat="1">
      <c r="A28" s="74">
        <f>IF(F28&lt;&gt;"",1+MAX($A$2:A27),"")</f>
        <v>14</v>
      </c>
      <c r="B28" s="32"/>
      <c r="C28" s="36"/>
      <c r="D28" s="121" t="s">
        <v>111</v>
      </c>
      <c r="E28" s="120">
        <f>ROUNDUP(E26*16,0)</f>
        <v>7024</v>
      </c>
      <c r="F28" s="63">
        <v>0.05</v>
      </c>
      <c r="G28" s="64">
        <f t="shared" si="6"/>
        <v>7375.2000000000007</v>
      </c>
      <c r="H28" s="65" t="s">
        <v>39</v>
      </c>
      <c r="I28" s="37">
        <v>0</v>
      </c>
      <c r="J28" s="38">
        <f t="shared" si="19"/>
        <v>0</v>
      </c>
      <c r="K28" s="39">
        <v>0</v>
      </c>
      <c r="L28" s="40">
        <f t="shared" si="20"/>
        <v>0</v>
      </c>
      <c r="M28" s="40">
        <f t="shared" si="21"/>
        <v>0</v>
      </c>
      <c r="N28" s="40">
        <v>0</v>
      </c>
      <c r="O28" s="40">
        <f t="shared" si="22"/>
        <v>0</v>
      </c>
      <c r="P28" s="40">
        <f t="shared" si="23"/>
        <v>0</v>
      </c>
      <c r="Q28" s="30">
        <f t="shared" si="24"/>
        <v>0</v>
      </c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3"/>
      <c r="BN28" s="143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3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3"/>
      <c r="CM28" s="143"/>
      <c r="CN28" s="143"/>
      <c r="CO28" s="143"/>
      <c r="CP28" s="143"/>
      <c r="CQ28" s="143"/>
      <c r="CR28" s="143"/>
      <c r="CS28" s="143"/>
      <c r="CT28" s="143"/>
      <c r="CU28" s="143"/>
      <c r="CV28" s="143"/>
      <c r="CW28" s="143"/>
      <c r="CX28" s="143"/>
      <c r="CY28" s="143"/>
      <c r="CZ28" s="143"/>
      <c r="DA28" s="143"/>
      <c r="DB28" s="143"/>
      <c r="DC28" s="143"/>
      <c r="DD28" s="143"/>
      <c r="DE28" s="143"/>
      <c r="DF28" s="143"/>
      <c r="DG28" s="143"/>
      <c r="DH28" s="143"/>
      <c r="DI28" s="143"/>
      <c r="DJ28" s="143"/>
      <c r="DK28" s="143"/>
      <c r="DL28" s="143"/>
      <c r="DM28" s="143"/>
      <c r="DN28" s="143"/>
      <c r="DO28" s="143"/>
      <c r="DP28" s="143"/>
      <c r="DQ28" s="143"/>
      <c r="DR28" s="143"/>
      <c r="DS28" s="143"/>
      <c r="DT28" s="143"/>
      <c r="DU28" s="143"/>
      <c r="DV28" s="143"/>
      <c r="DW28" s="143"/>
      <c r="DX28" s="143"/>
      <c r="DY28" s="143"/>
      <c r="DZ28" s="143"/>
      <c r="EA28" s="143"/>
      <c r="EB28" s="143"/>
      <c r="EC28" s="143"/>
      <c r="ED28" s="143"/>
      <c r="EE28" s="143"/>
      <c r="EF28" s="143"/>
      <c r="EG28" s="143"/>
      <c r="EH28" s="143"/>
      <c r="EI28" s="143"/>
      <c r="EJ28" s="143"/>
      <c r="EK28" s="143"/>
      <c r="EL28" s="143"/>
      <c r="EM28" s="143"/>
      <c r="EN28" s="143"/>
      <c r="EO28" s="143"/>
      <c r="EP28" s="143"/>
      <c r="EQ28" s="143"/>
      <c r="ER28" s="143"/>
      <c r="ES28" s="143"/>
      <c r="ET28" s="143"/>
      <c r="EU28" s="143"/>
      <c r="EV28" s="143"/>
      <c r="EW28" s="143"/>
      <c r="EX28" s="143"/>
      <c r="EY28" s="143"/>
      <c r="EZ28" s="143"/>
      <c r="FA28" s="143"/>
      <c r="FB28" s="143"/>
      <c r="FC28" s="143"/>
    </row>
    <row r="29" spans="1:159" s="73" customFormat="1">
      <c r="A29" s="74">
        <f>IF(F29&lt;&gt;"",1+MAX($A$2:A28),"")</f>
        <v>15</v>
      </c>
      <c r="B29" s="32"/>
      <c r="C29" s="36"/>
      <c r="D29" s="121" t="s">
        <v>112</v>
      </c>
      <c r="E29" s="120">
        <f>E25*0.084</f>
        <v>1178.52</v>
      </c>
      <c r="F29" s="35">
        <v>0.05</v>
      </c>
      <c r="G29" s="64">
        <f t="shared" si="6"/>
        <v>1237.4460000000001</v>
      </c>
      <c r="H29" s="65" t="s">
        <v>113</v>
      </c>
      <c r="I29" s="37">
        <v>0</v>
      </c>
      <c r="J29" s="38">
        <f t="shared" si="19"/>
        <v>0</v>
      </c>
      <c r="K29" s="39">
        <v>0</v>
      </c>
      <c r="L29" s="40">
        <f t="shared" si="20"/>
        <v>0</v>
      </c>
      <c r="M29" s="40">
        <f t="shared" si="21"/>
        <v>0</v>
      </c>
      <c r="N29" s="40">
        <v>0</v>
      </c>
      <c r="O29" s="40">
        <f t="shared" si="22"/>
        <v>0</v>
      </c>
      <c r="P29" s="40">
        <f t="shared" si="23"/>
        <v>0</v>
      </c>
      <c r="Q29" s="30">
        <f t="shared" si="24"/>
        <v>0</v>
      </c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143"/>
      <c r="ED29" s="143"/>
      <c r="EE29" s="143"/>
      <c r="EF29" s="143"/>
      <c r="EG29" s="143"/>
      <c r="EH29" s="143"/>
      <c r="EI29" s="143"/>
      <c r="EJ29" s="143"/>
      <c r="EK29" s="143"/>
      <c r="EL29" s="143"/>
      <c r="EM29" s="143"/>
      <c r="EN29" s="143"/>
      <c r="EO29" s="143"/>
      <c r="EP29" s="143"/>
      <c r="EQ29" s="143"/>
      <c r="ER29" s="143"/>
      <c r="ES29" s="143"/>
      <c r="ET29" s="143"/>
      <c r="EU29" s="143"/>
      <c r="EV29" s="143"/>
      <c r="EW29" s="143"/>
      <c r="EX29" s="143"/>
      <c r="EY29" s="143"/>
      <c r="EZ29" s="143"/>
      <c r="FA29" s="143"/>
      <c r="FB29" s="143"/>
      <c r="FC29" s="143"/>
    </row>
    <row r="30" spans="1:159" s="73" customFormat="1">
      <c r="A30" s="74">
        <f>IF(F30&lt;&gt;"",1+MAX($A$2:A29),"")</f>
        <v>16</v>
      </c>
      <c r="B30" s="32"/>
      <c r="C30" s="36"/>
      <c r="D30" s="119" t="s">
        <v>114</v>
      </c>
      <c r="E30" s="120">
        <v>130</v>
      </c>
      <c r="F30" s="63">
        <v>0.1</v>
      </c>
      <c r="G30" s="64">
        <f t="shared" si="6"/>
        <v>143</v>
      </c>
      <c r="H30" s="71" t="s">
        <v>37</v>
      </c>
      <c r="I30" s="37">
        <v>0</v>
      </c>
      <c r="J30" s="38">
        <f t="shared" si="19"/>
        <v>0</v>
      </c>
      <c r="K30" s="39">
        <v>0</v>
      </c>
      <c r="L30" s="40">
        <f t="shared" si="20"/>
        <v>0</v>
      </c>
      <c r="M30" s="40">
        <f t="shared" si="21"/>
        <v>0</v>
      </c>
      <c r="N30" s="40">
        <v>0</v>
      </c>
      <c r="O30" s="40">
        <f t="shared" si="22"/>
        <v>0</v>
      </c>
      <c r="P30" s="40">
        <f t="shared" si="23"/>
        <v>0</v>
      </c>
      <c r="Q30" s="30">
        <f t="shared" si="24"/>
        <v>0</v>
      </c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  <c r="BI30" s="143"/>
      <c r="BJ30" s="143"/>
      <c r="BK30" s="143"/>
      <c r="BL30" s="143"/>
      <c r="BM30" s="143"/>
      <c r="BN30" s="143"/>
      <c r="BO30" s="143"/>
      <c r="BP30" s="143"/>
      <c r="BQ30" s="143"/>
      <c r="BR30" s="143"/>
      <c r="BS30" s="143"/>
      <c r="BT30" s="143"/>
      <c r="BU30" s="143"/>
      <c r="BV30" s="143"/>
      <c r="BW30" s="143"/>
      <c r="BX30" s="143"/>
      <c r="BY30" s="143"/>
      <c r="BZ30" s="143"/>
      <c r="CA30" s="143"/>
      <c r="CB30" s="143"/>
      <c r="CC30" s="143"/>
      <c r="CD30" s="143"/>
      <c r="CE30" s="143"/>
      <c r="CF30" s="143"/>
      <c r="CG30" s="143"/>
      <c r="CH30" s="143"/>
      <c r="CI30" s="143"/>
      <c r="CJ30" s="143"/>
      <c r="CK30" s="143"/>
      <c r="CL30" s="143"/>
      <c r="CM30" s="143"/>
      <c r="CN30" s="143"/>
      <c r="CO30" s="143"/>
      <c r="CP30" s="143"/>
      <c r="CQ30" s="143"/>
      <c r="CR30" s="143"/>
      <c r="CS30" s="143"/>
      <c r="CT30" s="143"/>
      <c r="CU30" s="143"/>
      <c r="CV30" s="143"/>
      <c r="CW30" s="143"/>
      <c r="CX30" s="143"/>
      <c r="CY30" s="143"/>
      <c r="CZ30" s="143"/>
      <c r="DA30" s="143"/>
      <c r="DB30" s="143"/>
      <c r="DC30" s="143"/>
      <c r="DD30" s="143"/>
      <c r="DE30" s="143"/>
      <c r="DF30" s="143"/>
      <c r="DG30" s="143"/>
      <c r="DH30" s="143"/>
      <c r="DI30" s="143"/>
      <c r="DJ30" s="143"/>
      <c r="DK30" s="143"/>
      <c r="DL30" s="143"/>
      <c r="DM30" s="143"/>
      <c r="DN30" s="143"/>
      <c r="DO30" s="143"/>
      <c r="DP30" s="143"/>
      <c r="DQ30" s="143"/>
      <c r="DR30" s="143"/>
      <c r="DS30" s="143"/>
      <c r="DT30" s="143"/>
      <c r="DU30" s="143"/>
      <c r="DV30" s="143"/>
      <c r="DW30" s="143"/>
      <c r="DX30" s="143"/>
      <c r="DY30" s="143"/>
      <c r="DZ30" s="143"/>
      <c r="EA30" s="143"/>
      <c r="EB30" s="143"/>
      <c r="EC30" s="143"/>
      <c r="ED30" s="143"/>
      <c r="EE30" s="143"/>
      <c r="EF30" s="143"/>
      <c r="EG30" s="143"/>
      <c r="EH30" s="143"/>
      <c r="EI30" s="143"/>
      <c r="EJ30" s="143"/>
      <c r="EK30" s="143"/>
      <c r="EL30" s="143"/>
      <c r="EM30" s="143"/>
      <c r="EN30" s="143"/>
      <c r="EO30" s="143"/>
      <c r="EP30" s="143"/>
      <c r="EQ30" s="143"/>
      <c r="ER30" s="143"/>
      <c r="ES30" s="143"/>
      <c r="ET30" s="143"/>
      <c r="EU30" s="143"/>
      <c r="EV30" s="143"/>
      <c r="EW30" s="143"/>
      <c r="EX30" s="143"/>
      <c r="EY30" s="143"/>
      <c r="EZ30" s="143"/>
      <c r="FA30" s="143"/>
      <c r="FB30" s="143"/>
      <c r="FC30" s="143"/>
    </row>
    <row r="31" spans="1:159" s="73" customFormat="1">
      <c r="A31" s="74">
        <f>IF(F31&lt;&gt;"",1+MAX($A$2:A30),"")</f>
        <v>17</v>
      </c>
      <c r="B31" s="32"/>
      <c r="C31" s="36"/>
      <c r="D31" s="121" t="s">
        <v>107</v>
      </c>
      <c r="E31" s="120">
        <f>ROUNDUP(E30/32,0)</f>
        <v>5</v>
      </c>
      <c r="F31" s="63">
        <v>0</v>
      </c>
      <c r="G31" s="64">
        <f t="shared" si="6"/>
        <v>5</v>
      </c>
      <c r="H31" s="65" t="s">
        <v>38</v>
      </c>
      <c r="I31" s="37"/>
      <c r="J31" s="38"/>
      <c r="K31" s="39"/>
      <c r="L31" s="40"/>
      <c r="M31" s="40"/>
      <c r="N31" s="40"/>
      <c r="O31" s="40"/>
      <c r="P31" s="40"/>
      <c r="Q31" s="30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3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/>
      <c r="CL31" s="143"/>
      <c r="CM31" s="143"/>
      <c r="CN31" s="143"/>
      <c r="CO31" s="143"/>
      <c r="CP31" s="143"/>
      <c r="CQ31" s="143"/>
      <c r="CR31" s="143"/>
      <c r="CS31" s="143"/>
      <c r="CT31" s="143"/>
      <c r="CU31" s="143"/>
      <c r="CV31" s="143"/>
      <c r="CW31" s="143"/>
      <c r="CX31" s="143"/>
      <c r="CY31" s="143"/>
      <c r="CZ31" s="143"/>
      <c r="DA31" s="143"/>
      <c r="DB31" s="143"/>
      <c r="DC31" s="143"/>
      <c r="DD31" s="143"/>
      <c r="DE31" s="143"/>
      <c r="DF31" s="143"/>
      <c r="DG31" s="143"/>
      <c r="DH31" s="143"/>
      <c r="DI31" s="143"/>
      <c r="DJ31" s="143"/>
      <c r="DK31" s="143"/>
      <c r="DL31" s="143"/>
      <c r="DM31" s="143"/>
      <c r="DN31" s="143"/>
      <c r="DO31" s="143"/>
      <c r="DP31" s="143"/>
      <c r="DQ31" s="143"/>
      <c r="DR31" s="143"/>
      <c r="DS31" s="143"/>
      <c r="DT31" s="143"/>
      <c r="DU31" s="143"/>
      <c r="DV31" s="143"/>
      <c r="DW31" s="143"/>
      <c r="DX31" s="143"/>
      <c r="DY31" s="143"/>
      <c r="DZ31" s="143"/>
      <c r="EA31" s="143"/>
      <c r="EB31" s="143"/>
      <c r="EC31" s="143"/>
      <c r="ED31" s="143"/>
      <c r="EE31" s="143"/>
      <c r="EF31" s="143"/>
      <c r="EG31" s="143"/>
      <c r="EH31" s="143"/>
      <c r="EI31" s="143"/>
      <c r="EJ31" s="143"/>
      <c r="EK31" s="143"/>
      <c r="EL31" s="143"/>
      <c r="EM31" s="143"/>
      <c r="EN31" s="143"/>
      <c r="EO31" s="143"/>
      <c r="EP31" s="143"/>
      <c r="EQ31" s="143"/>
      <c r="ER31" s="143"/>
      <c r="ES31" s="143"/>
      <c r="ET31" s="143"/>
      <c r="EU31" s="143"/>
      <c r="EV31" s="143"/>
      <c r="EW31" s="143"/>
      <c r="EX31" s="143"/>
      <c r="EY31" s="143"/>
      <c r="EZ31" s="143"/>
      <c r="FA31" s="143"/>
      <c r="FB31" s="143"/>
      <c r="FC31" s="143"/>
    </row>
    <row r="32" spans="1:159" s="73" customFormat="1">
      <c r="A32" s="74">
        <f>IF(F32&lt;&gt;"",1+MAX($A$2:A31),"")</f>
        <v>18</v>
      </c>
      <c r="B32" s="32"/>
      <c r="C32" s="36"/>
      <c r="D32" s="121" t="s">
        <v>110</v>
      </c>
      <c r="E32" s="120">
        <f>ROUNDUP(E30*1.33,0)</f>
        <v>173</v>
      </c>
      <c r="F32" s="63">
        <v>0</v>
      </c>
      <c r="G32" s="64">
        <f t="shared" si="6"/>
        <v>173</v>
      </c>
      <c r="H32" s="65" t="s">
        <v>38</v>
      </c>
      <c r="I32" s="37">
        <v>0</v>
      </c>
      <c r="J32" s="38">
        <f t="shared" ref="J32:J40" si="25">+I32*G32</f>
        <v>0</v>
      </c>
      <c r="K32" s="39">
        <v>0</v>
      </c>
      <c r="L32" s="40">
        <f t="shared" ref="L32:L40" si="26">I32*K32</f>
        <v>0</v>
      </c>
      <c r="M32" s="40">
        <f t="shared" ref="M32:M40" si="27">K32*J32</f>
        <v>0</v>
      </c>
      <c r="N32" s="40">
        <v>0</v>
      </c>
      <c r="O32" s="40">
        <f t="shared" ref="O32:O40" si="28">N32*G32</f>
        <v>0</v>
      </c>
      <c r="P32" s="40">
        <f t="shared" ref="P32:P40" si="29">(I32*K32)+N32</f>
        <v>0</v>
      </c>
      <c r="Q32" s="30">
        <f t="shared" ref="Q32:Q40" si="30">P32*G32</f>
        <v>0</v>
      </c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3"/>
      <c r="BL32" s="143"/>
      <c r="BM32" s="143"/>
      <c r="BN32" s="143"/>
      <c r="BO32" s="143"/>
      <c r="BP32" s="143"/>
      <c r="BQ32" s="143"/>
      <c r="BR32" s="143"/>
      <c r="BS32" s="143"/>
      <c r="BT32" s="143"/>
      <c r="BU32" s="143"/>
      <c r="BV32" s="143"/>
      <c r="BW32" s="143"/>
      <c r="BX32" s="143"/>
      <c r="BY32" s="143"/>
      <c r="BZ32" s="143"/>
      <c r="CA32" s="143"/>
      <c r="CB32" s="143"/>
      <c r="CC32" s="143"/>
      <c r="CD32" s="143"/>
      <c r="CE32" s="143"/>
      <c r="CF32" s="143"/>
      <c r="CG32" s="143"/>
      <c r="CH32" s="143"/>
      <c r="CI32" s="143"/>
      <c r="CJ32" s="143"/>
      <c r="CK32" s="143"/>
      <c r="CL32" s="143"/>
      <c r="CM32" s="143"/>
      <c r="CN32" s="143"/>
      <c r="CO32" s="143"/>
      <c r="CP32" s="143"/>
      <c r="CQ32" s="143"/>
      <c r="CR32" s="143"/>
      <c r="CS32" s="143"/>
      <c r="CT32" s="143"/>
      <c r="CU32" s="143"/>
      <c r="CV32" s="143"/>
      <c r="CW32" s="143"/>
      <c r="CX32" s="143"/>
      <c r="CY32" s="143"/>
      <c r="CZ32" s="143"/>
      <c r="DA32" s="143"/>
      <c r="DB32" s="143"/>
      <c r="DC32" s="143"/>
      <c r="DD32" s="143"/>
      <c r="DE32" s="143"/>
      <c r="DF32" s="143"/>
      <c r="DG32" s="143"/>
      <c r="DH32" s="143"/>
      <c r="DI32" s="143"/>
      <c r="DJ32" s="143"/>
      <c r="DK32" s="143"/>
      <c r="DL32" s="143"/>
      <c r="DM32" s="143"/>
      <c r="DN32" s="143"/>
      <c r="DO32" s="143"/>
      <c r="DP32" s="143"/>
      <c r="DQ32" s="143"/>
      <c r="DR32" s="143"/>
      <c r="DS32" s="143"/>
      <c r="DT32" s="143"/>
      <c r="DU32" s="143"/>
      <c r="DV32" s="143"/>
      <c r="DW32" s="143"/>
      <c r="DX32" s="143"/>
      <c r="DY32" s="143"/>
      <c r="DZ32" s="143"/>
      <c r="EA32" s="143"/>
      <c r="EB32" s="143"/>
      <c r="EC32" s="143"/>
      <c r="ED32" s="143"/>
      <c r="EE32" s="143"/>
      <c r="EF32" s="143"/>
      <c r="EG32" s="143"/>
      <c r="EH32" s="143"/>
      <c r="EI32" s="143"/>
      <c r="EJ32" s="143"/>
      <c r="EK32" s="143"/>
      <c r="EL32" s="143"/>
      <c r="EM32" s="143"/>
      <c r="EN32" s="143"/>
      <c r="EO32" s="143"/>
      <c r="EP32" s="143"/>
      <c r="EQ32" s="143"/>
      <c r="ER32" s="143"/>
      <c r="ES32" s="143"/>
      <c r="ET32" s="143"/>
      <c r="EU32" s="143"/>
      <c r="EV32" s="143"/>
      <c r="EW32" s="143"/>
      <c r="EX32" s="143"/>
      <c r="EY32" s="143"/>
      <c r="EZ32" s="143"/>
      <c r="FA32" s="143"/>
      <c r="FB32" s="143"/>
      <c r="FC32" s="143"/>
    </row>
    <row r="33" spans="1:159" s="73" customFormat="1">
      <c r="A33" s="74">
        <f>IF(F33&lt;&gt;"",1+MAX($A$2:A32),"")</f>
        <v>19</v>
      </c>
      <c r="B33" s="32"/>
      <c r="C33" s="36"/>
      <c r="D33" s="121" t="s">
        <v>111</v>
      </c>
      <c r="E33" s="120">
        <f>ROUNDUP(E31*16,0)</f>
        <v>80</v>
      </c>
      <c r="F33" s="63">
        <v>0.05</v>
      </c>
      <c r="G33" s="64">
        <f t="shared" si="6"/>
        <v>84</v>
      </c>
      <c r="H33" s="65" t="s">
        <v>39</v>
      </c>
      <c r="I33" s="37">
        <v>0</v>
      </c>
      <c r="J33" s="38">
        <f t="shared" si="25"/>
        <v>0</v>
      </c>
      <c r="K33" s="39">
        <v>0</v>
      </c>
      <c r="L33" s="40">
        <f t="shared" si="26"/>
        <v>0</v>
      </c>
      <c r="M33" s="40">
        <f t="shared" si="27"/>
        <v>0</v>
      </c>
      <c r="N33" s="40">
        <v>0</v>
      </c>
      <c r="O33" s="40">
        <f t="shared" si="28"/>
        <v>0</v>
      </c>
      <c r="P33" s="40">
        <f t="shared" si="29"/>
        <v>0</v>
      </c>
      <c r="Q33" s="30">
        <f t="shared" si="30"/>
        <v>0</v>
      </c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3"/>
      <c r="BD33" s="143"/>
      <c r="BE33" s="143"/>
      <c r="BF33" s="143"/>
      <c r="BG33" s="143"/>
      <c r="BH33" s="143"/>
      <c r="BI33" s="143"/>
      <c r="BJ33" s="143"/>
      <c r="BK33" s="143"/>
      <c r="BL33" s="143"/>
      <c r="BM33" s="143"/>
      <c r="BN33" s="143"/>
      <c r="BO33" s="143"/>
      <c r="BP33" s="143"/>
      <c r="BQ33" s="143"/>
      <c r="BR33" s="143"/>
      <c r="BS33" s="143"/>
      <c r="BT33" s="143"/>
      <c r="BU33" s="143"/>
      <c r="BV33" s="143"/>
      <c r="BW33" s="143"/>
      <c r="BX33" s="143"/>
      <c r="BY33" s="143"/>
      <c r="BZ33" s="143"/>
      <c r="CA33" s="143"/>
      <c r="CB33" s="143"/>
      <c r="CC33" s="143"/>
      <c r="CD33" s="143"/>
      <c r="CE33" s="143"/>
      <c r="CF33" s="143"/>
      <c r="CG33" s="143"/>
      <c r="CH33" s="143"/>
      <c r="CI33" s="143"/>
      <c r="CJ33" s="143"/>
      <c r="CK33" s="143"/>
      <c r="CL33" s="143"/>
      <c r="CM33" s="143"/>
      <c r="CN33" s="143"/>
      <c r="CO33" s="143"/>
      <c r="CP33" s="143"/>
      <c r="CQ33" s="143"/>
      <c r="CR33" s="143"/>
      <c r="CS33" s="143"/>
      <c r="CT33" s="143"/>
      <c r="CU33" s="143"/>
      <c r="CV33" s="143"/>
      <c r="CW33" s="143"/>
      <c r="CX33" s="143"/>
      <c r="CY33" s="143"/>
      <c r="CZ33" s="143"/>
      <c r="DA33" s="143"/>
      <c r="DB33" s="143"/>
      <c r="DC33" s="143"/>
      <c r="DD33" s="143"/>
      <c r="DE33" s="143"/>
      <c r="DF33" s="143"/>
      <c r="DG33" s="143"/>
      <c r="DH33" s="143"/>
      <c r="DI33" s="143"/>
      <c r="DJ33" s="143"/>
      <c r="DK33" s="143"/>
      <c r="DL33" s="143"/>
      <c r="DM33" s="143"/>
      <c r="DN33" s="143"/>
      <c r="DO33" s="143"/>
      <c r="DP33" s="143"/>
      <c r="DQ33" s="143"/>
      <c r="DR33" s="143"/>
      <c r="DS33" s="143"/>
      <c r="DT33" s="143"/>
      <c r="DU33" s="143"/>
      <c r="DV33" s="143"/>
      <c r="DW33" s="143"/>
      <c r="DX33" s="143"/>
      <c r="DY33" s="143"/>
      <c r="DZ33" s="143"/>
      <c r="EA33" s="143"/>
      <c r="EB33" s="143"/>
      <c r="EC33" s="143"/>
      <c r="ED33" s="143"/>
      <c r="EE33" s="143"/>
      <c r="EF33" s="143"/>
      <c r="EG33" s="143"/>
      <c r="EH33" s="143"/>
      <c r="EI33" s="143"/>
      <c r="EJ33" s="143"/>
      <c r="EK33" s="143"/>
      <c r="EL33" s="143"/>
      <c r="EM33" s="143"/>
      <c r="EN33" s="143"/>
      <c r="EO33" s="143"/>
      <c r="EP33" s="143"/>
      <c r="EQ33" s="143"/>
      <c r="ER33" s="143"/>
      <c r="ES33" s="143"/>
      <c r="ET33" s="143"/>
      <c r="EU33" s="143"/>
      <c r="EV33" s="143"/>
      <c r="EW33" s="143"/>
      <c r="EX33" s="143"/>
      <c r="EY33" s="143"/>
      <c r="EZ33" s="143"/>
      <c r="FA33" s="143"/>
      <c r="FB33" s="143"/>
      <c r="FC33" s="143"/>
    </row>
    <row r="34" spans="1:159" s="73" customFormat="1">
      <c r="A34" s="74">
        <f>IF(F34&lt;&gt;"",1+MAX($A$2:A33),"")</f>
        <v>20</v>
      </c>
      <c r="B34" s="32"/>
      <c r="C34" s="36"/>
      <c r="D34" s="121" t="s">
        <v>112</v>
      </c>
      <c r="E34" s="120">
        <f>E30*0.084</f>
        <v>10.92</v>
      </c>
      <c r="F34" s="35">
        <v>0.05</v>
      </c>
      <c r="G34" s="64">
        <f t="shared" si="6"/>
        <v>11.466000000000001</v>
      </c>
      <c r="H34" s="65" t="s">
        <v>113</v>
      </c>
      <c r="I34" s="37">
        <v>0</v>
      </c>
      <c r="J34" s="38">
        <f t="shared" si="25"/>
        <v>0</v>
      </c>
      <c r="K34" s="39">
        <v>0</v>
      </c>
      <c r="L34" s="40">
        <f t="shared" si="26"/>
        <v>0</v>
      </c>
      <c r="M34" s="40">
        <f t="shared" si="27"/>
        <v>0</v>
      </c>
      <c r="N34" s="40">
        <v>0</v>
      </c>
      <c r="O34" s="40">
        <f t="shared" si="28"/>
        <v>0</v>
      </c>
      <c r="P34" s="40">
        <f t="shared" si="29"/>
        <v>0</v>
      </c>
      <c r="Q34" s="30">
        <f t="shared" si="30"/>
        <v>0</v>
      </c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3"/>
      <c r="BN34" s="143"/>
      <c r="BO34" s="143"/>
      <c r="BP34" s="143"/>
      <c r="BQ34" s="143"/>
      <c r="BR34" s="143"/>
      <c r="BS34" s="143"/>
      <c r="BT34" s="143"/>
      <c r="BU34" s="143"/>
      <c r="BV34" s="143"/>
      <c r="BW34" s="143"/>
      <c r="BX34" s="143"/>
      <c r="BY34" s="143"/>
      <c r="BZ34" s="143"/>
      <c r="CA34" s="143"/>
      <c r="CB34" s="143"/>
      <c r="CC34" s="143"/>
      <c r="CD34" s="143"/>
      <c r="CE34" s="143"/>
      <c r="CF34" s="143"/>
      <c r="CG34" s="143"/>
      <c r="CH34" s="143"/>
      <c r="CI34" s="143"/>
      <c r="CJ34" s="143"/>
      <c r="CK34" s="143"/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/>
      <c r="DB34" s="143"/>
      <c r="DC34" s="143"/>
      <c r="DD34" s="143"/>
      <c r="DE34" s="143"/>
      <c r="DF34" s="143"/>
      <c r="DG34" s="143"/>
      <c r="DH34" s="143"/>
      <c r="DI34" s="143"/>
      <c r="DJ34" s="143"/>
      <c r="DK34" s="143"/>
      <c r="DL34" s="143"/>
      <c r="DM34" s="143"/>
      <c r="DN34" s="143"/>
      <c r="DO34" s="143"/>
      <c r="DP34" s="143"/>
      <c r="DQ34" s="143"/>
      <c r="DR34" s="143"/>
      <c r="DS34" s="143"/>
      <c r="DT34" s="143"/>
      <c r="DU34" s="143"/>
      <c r="DV34" s="143"/>
      <c r="DW34" s="143"/>
      <c r="DX34" s="143"/>
      <c r="DY34" s="143"/>
      <c r="DZ34" s="143"/>
      <c r="EA34" s="143"/>
      <c r="EB34" s="143"/>
      <c r="EC34" s="143"/>
      <c r="ED34" s="143"/>
      <c r="EE34" s="143"/>
      <c r="EF34" s="143"/>
      <c r="EG34" s="143"/>
      <c r="EH34" s="143"/>
      <c r="EI34" s="143"/>
      <c r="EJ34" s="143"/>
      <c r="EK34" s="143"/>
      <c r="EL34" s="143"/>
      <c r="EM34" s="143"/>
      <c r="EN34" s="143"/>
      <c r="EO34" s="143"/>
      <c r="EP34" s="143"/>
      <c r="EQ34" s="143"/>
      <c r="ER34" s="143"/>
      <c r="ES34" s="143"/>
      <c r="ET34" s="143"/>
      <c r="EU34" s="143"/>
      <c r="EV34" s="143"/>
      <c r="EW34" s="143"/>
      <c r="EX34" s="143"/>
      <c r="EY34" s="143"/>
      <c r="EZ34" s="143"/>
      <c r="FA34" s="143"/>
      <c r="FB34" s="143"/>
      <c r="FC34" s="143"/>
    </row>
    <row r="35" spans="1:159" s="73" customFormat="1">
      <c r="A35" s="74">
        <f>IF(F35&lt;&gt;"",1+MAX($A$2:A34),"")</f>
        <v>21</v>
      </c>
      <c r="B35" s="32"/>
      <c r="C35" s="36"/>
      <c r="D35" s="119" t="s">
        <v>115</v>
      </c>
      <c r="E35" s="120">
        <v>14160</v>
      </c>
      <c r="F35" s="63">
        <v>0.1</v>
      </c>
      <c r="G35" s="64">
        <f t="shared" si="6"/>
        <v>15576.000000000002</v>
      </c>
      <c r="H35" s="71" t="s">
        <v>37</v>
      </c>
      <c r="I35" s="37">
        <v>0</v>
      </c>
      <c r="J35" s="38">
        <f t="shared" si="25"/>
        <v>0</v>
      </c>
      <c r="K35" s="39">
        <v>0</v>
      </c>
      <c r="L35" s="40">
        <f t="shared" si="26"/>
        <v>0</v>
      </c>
      <c r="M35" s="40">
        <f t="shared" si="27"/>
        <v>0</v>
      </c>
      <c r="N35" s="40">
        <v>0</v>
      </c>
      <c r="O35" s="40">
        <f t="shared" si="28"/>
        <v>0</v>
      </c>
      <c r="P35" s="40">
        <f t="shared" si="29"/>
        <v>0</v>
      </c>
      <c r="Q35" s="30">
        <f t="shared" si="30"/>
        <v>0</v>
      </c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3"/>
      <c r="BN35" s="143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3"/>
      <c r="BZ35" s="143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3"/>
      <c r="CM35" s="143"/>
      <c r="CN35" s="143"/>
      <c r="CO35" s="143"/>
      <c r="CP35" s="143"/>
      <c r="CQ35" s="143"/>
      <c r="CR35" s="143"/>
      <c r="CS35" s="143"/>
      <c r="CT35" s="143"/>
      <c r="CU35" s="143"/>
      <c r="CV35" s="143"/>
      <c r="CW35" s="143"/>
      <c r="CX35" s="143"/>
      <c r="CY35" s="143"/>
      <c r="CZ35" s="143"/>
      <c r="DA35" s="143"/>
      <c r="DB35" s="143"/>
      <c r="DC35" s="143"/>
      <c r="DD35" s="143"/>
      <c r="DE35" s="143"/>
      <c r="DF35" s="143"/>
      <c r="DG35" s="143"/>
      <c r="DH35" s="143"/>
      <c r="DI35" s="143"/>
      <c r="DJ35" s="143"/>
      <c r="DK35" s="143"/>
      <c r="DL35" s="143"/>
      <c r="DM35" s="143"/>
      <c r="DN35" s="143"/>
      <c r="DO35" s="143"/>
      <c r="DP35" s="143"/>
      <c r="DQ35" s="143"/>
      <c r="DR35" s="143"/>
      <c r="DS35" s="143"/>
      <c r="DT35" s="143"/>
      <c r="DU35" s="143"/>
      <c r="DV35" s="143"/>
      <c r="DW35" s="143"/>
      <c r="DX35" s="143"/>
      <c r="DY35" s="143"/>
      <c r="DZ35" s="143"/>
      <c r="EA35" s="143"/>
      <c r="EB35" s="143"/>
      <c r="EC35" s="143"/>
      <c r="ED35" s="143"/>
      <c r="EE35" s="143"/>
      <c r="EF35" s="143"/>
      <c r="EG35" s="143"/>
      <c r="EH35" s="143"/>
      <c r="EI35" s="143"/>
      <c r="EJ35" s="143"/>
      <c r="EK35" s="143"/>
      <c r="EL35" s="143"/>
      <c r="EM35" s="143"/>
      <c r="EN35" s="143"/>
      <c r="EO35" s="143"/>
      <c r="EP35" s="143"/>
      <c r="EQ35" s="143"/>
      <c r="ER35" s="143"/>
      <c r="ES35" s="143"/>
      <c r="ET35" s="143"/>
      <c r="EU35" s="143"/>
      <c r="EV35" s="143"/>
      <c r="EW35" s="143"/>
      <c r="EX35" s="143"/>
      <c r="EY35" s="143"/>
      <c r="EZ35" s="143"/>
      <c r="FA35" s="143"/>
      <c r="FB35" s="143"/>
      <c r="FC35" s="143"/>
    </row>
    <row r="36" spans="1:159" s="73" customFormat="1" ht="15" customHeight="1">
      <c r="A36" s="74">
        <f>IF(F36&lt;&gt;"",1+MAX($A$2:A35),"")</f>
        <v>22</v>
      </c>
      <c r="B36" s="32"/>
      <c r="C36" s="36"/>
      <c r="D36" s="119" t="s">
        <v>116</v>
      </c>
      <c r="E36" s="120">
        <v>14160</v>
      </c>
      <c r="F36" s="63">
        <v>0.1</v>
      </c>
      <c r="G36" s="64">
        <f t="shared" si="6"/>
        <v>15576.000000000002</v>
      </c>
      <c r="H36" s="71" t="s">
        <v>37</v>
      </c>
      <c r="I36" s="37">
        <v>0</v>
      </c>
      <c r="J36" s="38">
        <f t="shared" si="25"/>
        <v>0</v>
      </c>
      <c r="K36" s="39">
        <v>0</v>
      </c>
      <c r="L36" s="40">
        <f t="shared" si="26"/>
        <v>0</v>
      </c>
      <c r="M36" s="40">
        <f t="shared" si="27"/>
        <v>0</v>
      </c>
      <c r="N36" s="40">
        <v>0</v>
      </c>
      <c r="O36" s="40">
        <f t="shared" si="28"/>
        <v>0</v>
      </c>
      <c r="P36" s="40">
        <f t="shared" si="29"/>
        <v>0</v>
      </c>
      <c r="Q36" s="30">
        <f t="shared" si="30"/>
        <v>0</v>
      </c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/>
      <c r="BD36" s="143"/>
      <c r="BE36" s="143"/>
      <c r="BF36" s="143"/>
      <c r="BG36" s="143"/>
      <c r="BH36" s="143"/>
      <c r="BI36" s="143"/>
      <c r="BJ36" s="143"/>
      <c r="BK36" s="143"/>
      <c r="BL36" s="143"/>
      <c r="BM36" s="143"/>
      <c r="BN36" s="143"/>
      <c r="BO36" s="143"/>
      <c r="BP36" s="143"/>
      <c r="BQ36" s="143"/>
      <c r="BR36" s="143"/>
      <c r="BS36" s="143"/>
      <c r="BT36" s="143"/>
      <c r="BU36" s="143"/>
      <c r="BV36" s="143"/>
      <c r="BW36" s="143"/>
      <c r="BX36" s="143"/>
      <c r="BY36" s="143"/>
      <c r="BZ36" s="143"/>
      <c r="CA36" s="143"/>
      <c r="CB36" s="143"/>
      <c r="CC36" s="143"/>
      <c r="CD36" s="143"/>
      <c r="CE36" s="143"/>
      <c r="CF36" s="143"/>
      <c r="CG36" s="143"/>
      <c r="CH36" s="143"/>
      <c r="CI36" s="143"/>
      <c r="CJ36" s="143"/>
      <c r="CK36" s="143"/>
      <c r="CL36" s="143"/>
      <c r="CM36" s="143"/>
      <c r="CN36" s="143"/>
      <c r="CO36" s="143"/>
      <c r="CP36" s="143"/>
      <c r="CQ36" s="143"/>
      <c r="CR36" s="143"/>
      <c r="CS36" s="143"/>
      <c r="CT36" s="143"/>
      <c r="CU36" s="143"/>
      <c r="CV36" s="143"/>
      <c r="CW36" s="143"/>
      <c r="CX36" s="143"/>
      <c r="CY36" s="143"/>
      <c r="CZ36" s="143"/>
      <c r="DA36" s="143"/>
      <c r="DB36" s="143"/>
      <c r="DC36" s="143"/>
      <c r="DD36" s="143"/>
      <c r="DE36" s="143"/>
      <c r="DF36" s="143"/>
      <c r="DG36" s="143"/>
      <c r="DH36" s="143"/>
      <c r="DI36" s="143"/>
      <c r="DJ36" s="143"/>
      <c r="DK36" s="143"/>
      <c r="DL36" s="143"/>
      <c r="DM36" s="143"/>
      <c r="DN36" s="143"/>
      <c r="DO36" s="143"/>
      <c r="DP36" s="143"/>
      <c r="DQ36" s="143"/>
      <c r="DR36" s="143"/>
      <c r="DS36" s="143"/>
      <c r="DT36" s="143"/>
      <c r="DU36" s="143"/>
      <c r="DV36" s="143"/>
      <c r="DW36" s="143"/>
      <c r="DX36" s="143"/>
      <c r="DY36" s="143"/>
      <c r="DZ36" s="143"/>
      <c r="EA36" s="143"/>
      <c r="EB36" s="143"/>
      <c r="EC36" s="143"/>
      <c r="ED36" s="143"/>
      <c r="EE36" s="143"/>
      <c r="EF36" s="143"/>
      <c r="EG36" s="143"/>
      <c r="EH36" s="143"/>
      <c r="EI36" s="143"/>
      <c r="EJ36" s="143"/>
      <c r="EK36" s="143"/>
      <c r="EL36" s="143"/>
      <c r="EM36" s="143"/>
      <c r="EN36" s="143"/>
      <c r="EO36" s="143"/>
      <c r="EP36" s="143"/>
      <c r="EQ36" s="143"/>
      <c r="ER36" s="143"/>
      <c r="ES36" s="143"/>
      <c r="ET36" s="143"/>
      <c r="EU36" s="143"/>
      <c r="EV36" s="143"/>
      <c r="EW36" s="143"/>
      <c r="EX36" s="143"/>
      <c r="EY36" s="143"/>
      <c r="EZ36" s="143"/>
      <c r="FA36" s="143"/>
      <c r="FB36" s="143"/>
      <c r="FC36" s="143"/>
    </row>
    <row r="37" spans="1:159" s="73" customFormat="1">
      <c r="A37" s="74">
        <f>IF(F37&lt;&gt;"",1+MAX($A$2:A36),"")</f>
        <v>23</v>
      </c>
      <c r="B37" s="32"/>
      <c r="C37" s="36"/>
      <c r="D37" s="119" t="s">
        <v>117</v>
      </c>
      <c r="E37" s="120">
        <v>14160</v>
      </c>
      <c r="F37" s="63">
        <v>0.1</v>
      </c>
      <c r="G37" s="64">
        <f t="shared" si="6"/>
        <v>15576.000000000002</v>
      </c>
      <c r="H37" s="71" t="s">
        <v>37</v>
      </c>
      <c r="I37" s="37">
        <v>0</v>
      </c>
      <c r="J37" s="38">
        <f t="shared" si="25"/>
        <v>0</v>
      </c>
      <c r="K37" s="39">
        <v>0</v>
      </c>
      <c r="L37" s="40">
        <f t="shared" si="26"/>
        <v>0</v>
      </c>
      <c r="M37" s="40">
        <f t="shared" si="27"/>
        <v>0</v>
      </c>
      <c r="N37" s="40">
        <v>0</v>
      </c>
      <c r="O37" s="40">
        <f t="shared" si="28"/>
        <v>0</v>
      </c>
      <c r="P37" s="40">
        <f t="shared" si="29"/>
        <v>0</v>
      </c>
      <c r="Q37" s="30">
        <f t="shared" si="30"/>
        <v>0</v>
      </c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3"/>
      <c r="BD37" s="143"/>
      <c r="BE37" s="143"/>
      <c r="BF37" s="143"/>
      <c r="BG37" s="143"/>
      <c r="BH37" s="143"/>
      <c r="BI37" s="143"/>
      <c r="BJ37" s="143"/>
      <c r="BK37" s="143"/>
      <c r="BL37" s="143"/>
      <c r="BM37" s="143"/>
      <c r="BN37" s="143"/>
      <c r="BO37" s="143"/>
      <c r="BP37" s="143"/>
      <c r="BQ37" s="143"/>
      <c r="BR37" s="143"/>
      <c r="BS37" s="143"/>
      <c r="BT37" s="143"/>
      <c r="BU37" s="143"/>
      <c r="BV37" s="143"/>
      <c r="BW37" s="143"/>
      <c r="BX37" s="143"/>
      <c r="BY37" s="143"/>
      <c r="BZ37" s="143"/>
      <c r="CA37" s="143"/>
      <c r="CB37" s="143"/>
      <c r="CC37" s="143"/>
      <c r="CD37" s="143"/>
      <c r="CE37" s="143"/>
      <c r="CF37" s="143"/>
      <c r="CG37" s="143"/>
      <c r="CH37" s="143"/>
      <c r="CI37" s="143"/>
      <c r="CJ37" s="143"/>
      <c r="CK37" s="143"/>
      <c r="CL37" s="143"/>
      <c r="CM37" s="143"/>
      <c r="CN37" s="143"/>
      <c r="CO37" s="143"/>
      <c r="CP37" s="143"/>
      <c r="CQ37" s="143"/>
      <c r="CR37" s="143"/>
      <c r="CS37" s="143"/>
      <c r="CT37" s="143"/>
      <c r="CU37" s="143"/>
      <c r="CV37" s="143"/>
      <c r="CW37" s="143"/>
      <c r="CX37" s="143"/>
      <c r="CY37" s="143"/>
      <c r="CZ37" s="143"/>
      <c r="DA37" s="143"/>
      <c r="DB37" s="143"/>
      <c r="DC37" s="143"/>
      <c r="DD37" s="143"/>
      <c r="DE37" s="143"/>
      <c r="DF37" s="143"/>
      <c r="DG37" s="143"/>
      <c r="DH37" s="143"/>
      <c r="DI37" s="143"/>
      <c r="DJ37" s="143"/>
      <c r="DK37" s="143"/>
      <c r="DL37" s="143"/>
      <c r="DM37" s="143"/>
      <c r="DN37" s="143"/>
      <c r="DO37" s="143"/>
      <c r="DP37" s="143"/>
      <c r="DQ37" s="143"/>
      <c r="DR37" s="143"/>
      <c r="DS37" s="143"/>
      <c r="DT37" s="143"/>
      <c r="DU37" s="143"/>
      <c r="DV37" s="143"/>
      <c r="DW37" s="143"/>
      <c r="DX37" s="143"/>
      <c r="DY37" s="143"/>
      <c r="DZ37" s="143"/>
      <c r="EA37" s="143"/>
      <c r="EB37" s="143"/>
      <c r="EC37" s="143"/>
      <c r="ED37" s="143"/>
      <c r="EE37" s="143"/>
      <c r="EF37" s="143"/>
      <c r="EG37" s="143"/>
      <c r="EH37" s="143"/>
      <c r="EI37" s="143"/>
      <c r="EJ37" s="143"/>
      <c r="EK37" s="143"/>
      <c r="EL37" s="143"/>
      <c r="EM37" s="143"/>
      <c r="EN37" s="143"/>
      <c r="EO37" s="143"/>
      <c r="EP37" s="143"/>
      <c r="EQ37" s="143"/>
      <c r="ER37" s="143"/>
      <c r="ES37" s="143"/>
      <c r="ET37" s="143"/>
      <c r="EU37" s="143"/>
      <c r="EV37" s="143"/>
      <c r="EW37" s="143"/>
      <c r="EX37" s="143"/>
      <c r="EY37" s="143"/>
      <c r="EZ37" s="143"/>
      <c r="FA37" s="143"/>
      <c r="FB37" s="143"/>
      <c r="FC37" s="143"/>
    </row>
    <row r="38" spans="1:159" s="73" customFormat="1">
      <c r="A38" s="74">
        <f>IF(F38&lt;&gt;"",1+MAX($A$2:A37),"")</f>
        <v>24</v>
      </c>
      <c r="B38" s="32"/>
      <c r="C38" s="36"/>
      <c r="D38" s="119" t="s">
        <v>118</v>
      </c>
      <c r="E38" s="120">
        <f>E37/1.333</f>
        <v>10622.655663915979</v>
      </c>
      <c r="F38" s="63">
        <v>0.05</v>
      </c>
      <c r="G38" s="64">
        <f t="shared" si="6"/>
        <v>11153.788447111778</v>
      </c>
      <c r="H38" s="71" t="s">
        <v>39</v>
      </c>
      <c r="I38" s="37">
        <v>0</v>
      </c>
      <c r="J38" s="38">
        <f t="shared" si="25"/>
        <v>0</v>
      </c>
      <c r="K38" s="39">
        <v>0</v>
      </c>
      <c r="L38" s="40">
        <f t="shared" si="26"/>
        <v>0</v>
      </c>
      <c r="M38" s="40">
        <f t="shared" si="27"/>
        <v>0</v>
      </c>
      <c r="N38" s="40">
        <v>0</v>
      </c>
      <c r="O38" s="40">
        <f t="shared" si="28"/>
        <v>0</v>
      </c>
      <c r="P38" s="40">
        <f t="shared" si="29"/>
        <v>0</v>
      </c>
      <c r="Q38" s="30">
        <f t="shared" si="30"/>
        <v>0</v>
      </c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143"/>
      <c r="BN38" s="143"/>
      <c r="BO38" s="143"/>
      <c r="BP38" s="143"/>
      <c r="BQ38" s="143"/>
      <c r="BR38" s="143"/>
      <c r="BS38" s="143"/>
      <c r="BT38" s="143"/>
      <c r="BU38" s="143"/>
      <c r="BV38" s="143"/>
      <c r="BW38" s="143"/>
      <c r="BX38" s="143"/>
      <c r="BY38" s="143"/>
      <c r="BZ38" s="143"/>
      <c r="CA38" s="143"/>
      <c r="CB38" s="143"/>
      <c r="CC38" s="143"/>
      <c r="CD38" s="143"/>
      <c r="CE38" s="143"/>
      <c r="CF38" s="143"/>
      <c r="CG38" s="143"/>
      <c r="CH38" s="143"/>
      <c r="CI38" s="143"/>
      <c r="CJ38" s="143"/>
      <c r="CK38" s="143"/>
      <c r="CL38" s="143"/>
      <c r="CM38" s="143"/>
      <c r="CN38" s="143"/>
      <c r="CO38" s="143"/>
      <c r="CP38" s="143"/>
      <c r="CQ38" s="143"/>
      <c r="CR38" s="143"/>
      <c r="CS38" s="143"/>
      <c r="CT38" s="143"/>
      <c r="CU38" s="143"/>
      <c r="CV38" s="143"/>
      <c r="CW38" s="143"/>
      <c r="CX38" s="143"/>
      <c r="CY38" s="143"/>
      <c r="CZ38" s="143"/>
      <c r="DA38" s="143"/>
      <c r="DB38" s="143"/>
      <c r="DC38" s="143"/>
      <c r="DD38" s="143"/>
      <c r="DE38" s="143"/>
      <c r="DF38" s="143"/>
      <c r="DG38" s="143"/>
      <c r="DH38" s="143"/>
      <c r="DI38" s="143"/>
      <c r="DJ38" s="143"/>
      <c r="DK38" s="143"/>
      <c r="DL38" s="143"/>
      <c r="DM38" s="143"/>
      <c r="DN38" s="143"/>
      <c r="DO38" s="143"/>
      <c r="DP38" s="143"/>
      <c r="DQ38" s="143"/>
      <c r="DR38" s="143"/>
      <c r="DS38" s="143"/>
      <c r="DT38" s="143"/>
      <c r="DU38" s="143"/>
      <c r="DV38" s="143"/>
      <c r="DW38" s="143"/>
      <c r="DX38" s="143"/>
      <c r="DY38" s="143"/>
      <c r="DZ38" s="143"/>
      <c r="EA38" s="143"/>
      <c r="EB38" s="143"/>
      <c r="EC38" s="143"/>
      <c r="ED38" s="143"/>
      <c r="EE38" s="143"/>
      <c r="EF38" s="143"/>
      <c r="EG38" s="143"/>
      <c r="EH38" s="143"/>
      <c r="EI38" s="143"/>
      <c r="EJ38" s="143"/>
      <c r="EK38" s="143"/>
      <c r="EL38" s="143"/>
      <c r="EM38" s="143"/>
      <c r="EN38" s="143"/>
      <c r="EO38" s="143"/>
      <c r="EP38" s="143"/>
      <c r="EQ38" s="143"/>
      <c r="ER38" s="143"/>
      <c r="ES38" s="143"/>
      <c r="ET38" s="143"/>
      <c r="EU38" s="143"/>
      <c r="EV38" s="143"/>
      <c r="EW38" s="143"/>
      <c r="EX38" s="143"/>
      <c r="EY38" s="143"/>
      <c r="EZ38" s="143"/>
      <c r="FA38" s="143"/>
      <c r="FB38" s="143"/>
      <c r="FC38" s="143"/>
    </row>
    <row r="39" spans="1:159" s="73" customFormat="1">
      <c r="A39" s="74">
        <f>IF(F39&lt;&gt;"",1+MAX($A$2:A38),"")</f>
        <v>25</v>
      </c>
      <c r="B39" s="32"/>
      <c r="C39" s="36"/>
      <c r="D39" s="119" t="s">
        <v>119</v>
      </c>
      <c r="E39" s="120">
        <f>E21*3</f>
        <v>3048</v>
      </c>
      <c r="F39" s="63">
        <v>0.05</v>
      </c>
      <c r="G39" s="64">
        <f t="shared" si="6"/>
        <v>3200.4</v>
      </c>
      <c r="H39" s="71" t="s">
        <v>39</v>
      </c>
      <c r="I39" s="37">
        <v>0</v>
      </c>
      <c r="J39" s="38">
        <f t="shared" si="25"/>
        <v>0</v>
      </c>
      <c r="K39" s="39">
        <v>0</v>
      </c>
      <c r="L39" s="40">
        <f t="shared" si="26"/>
        <v>0</v>
      </c>
      <c r="M39" s="40">
        <f t="shared" si="27"/>
        <v>0</v>
      </c>
      <c r="N39" s="40">
        <v>0</v>
      </c>
      <c r="O39" s="40">
        <f t="shared" si="28"/>
        <v>0</v>
      </c>
      <c r="P39" s="40">
        <f t="shared" si="29"/>
        <v>0</v>
      </c>
      <c r="Q39" s="30">
        <f t="shared" si="30"/>
        <v>0</v>
      </c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  <c r="BI39" s="143"/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3"/>
      <c r="BU39" s="143"/>
      <c r="BV39" s="143"/>
      <c r="BW39" s="143"/>
      <c r="BX39" s="143"/>
      <c r="BY39" s="143"/>
      <c r="BZ39" s="143"/>
      <c r="CA39" s="143"/>
      <c r="CB39" s="143"/>
      <c r="CC39" s="143"/>
      <c r="CD39" s="143"/>
      <c r="CE39" s="143"/>
      <c r="CF39" s="143"/>
      <c r="CG39" s="143"/>
      <c r="CH39" s="143"/>
      <c r="CI39" s="143"/>
      <c r="CJ39" s="143"/>
      <c r="CK39" s="143"/>
      <c r="CL39" s="143"/>
      <c r="CM39" s="143"/>
      <c r="CN39" s="143"/>
      <c r="CO39" s="143"/>
      <c r="CP39" s="143"/>
      <c r="CQ39" s="143"/>
      <c r="CR39" s="143"/>
      <c r="CS39" s="143"/>
      <c r="CT39" s="143"/>
      <c r="CU39" s="143"/>
      <c r="CV39" s="143"/>
      <c r="CW39" s="143"/>
      <c r="CX39" s="143"/>
      <c r="CY39" s="143"/>
      <c r="CZ39" s="143"/>
      <c r="DA39" s="143"/>
      <c r="DB39" s="143"/>
      <c r="DC39" s="143"/>
      <c r="DD39" s="143"/>
      <c r="DE39" s="143"/>
      <c r="DF39" s="143"/>
      <c r="DG39" s="143"/>
      <c r="DH39" s="143"/>
      <c r="DI39" s="143"/>
      <c r="DJ39" s="143"/>
      <c r="DK39" s="143"/>
      <c r="DL39" s="143"/>
      <c r="DM39" s="143"/>
      <c r="DN39" s="143"/>
      <c r="DO39" s="143"/>
      <c r="DP39" s="143"/>
      <c r="DQ39" s="143"/>
      <c r="DR39" s="143"/>
      <c r="DS39" s="143"/>
      <c r="DT39" s="143"/>
      <c r="DU39" s="143"/>
      <c r="DV39" s="143"/>
      <c r="DW39" s="143"/>
      <c r="DX39" s="143"/>
      <c r="DY39" s="143"/>
      <c r="DZ39" s="143"/>
      <c r="EA39" s="143"/>
      <c r="EB39" s="143"/>
      <c r="EC39" s="143"/>
      <c r="ED39" s="143"/>
      <c r="EE39" s="143"/>
      <c r="EF39" s="143"/>
      <c r="EG39" s="143"/>
      <c r="EH39" s="143"/>
      <c r="EI39" s="143"/>
      <c r="EJ39" s="143"/>
      <c r="EK39" s="143"/>
      <c r="EL39" s="143"/>
      <c r="EM39" s="143"/>
      <c r="EN39" s="143"/>
      <c r="EO39" s="143"/>
      <c r="EP39" s="143"/>
      <c r="EQ39" s="143"/>
      <c r="ER39" s="143"/>
      <c r="ES39" s="143"/>
      <c r="ET39" s="143"/>
      <c r="EU39" s="143"/>
      <c r="EV39" s="143"/>
      <c r="EW39" s="143"/>
      <c r="EX39" s="143"/>
      <c r="EY39" s="143"/>
      <c r="EZ39" s="143"/>
      <c r="FA39" s="143"/>
      <c r="FB39" s="143"/>
      <c r="FC39" s="143"/>
    </row>
    <row r="40" spans="1:159" s="73" customFormat="1">
      <c r="A40" s="74">
        <f>IF(F40&lt;&gt;"",1+MAX($A$2:A39),"")</f>
        <v>26</v>
      </c>
      <c r="B40" s="32"/>
      <c r="C40" s="36"/>
      <c r="D40" s="119" t="s">
        <v>120</v>
      </c>
      <c r="E40" s="120">
        <f>E21*2</f>
        <v>2032</v>
      </c>
      <c r="F40" s="63">
        <v>0.05</v>
      </c>
      <c r="G40" s="64">
        <f t="shared" si="6"/>
        <v>2133.6</v>
      </c>
      <c r="H40" s="71" t="s">
        <v>39</v>
      </c>
      <c r="I40" s="37">
        <v>0</v>
      </c>
      <c r="J40" s="38">
        <f t="shared" si="25"/>
        <v>0</v>
      </c>
      <c r="K40" s="39">
        <v>0</v>
      </c>
      <c r="L40" s="40">
        <f t="shared" si="26"/>
        <v>0</v>
      </c>
      <c r="M40" s="40">
        <f t="shared" si="27"/>
        <v>0</v>
      </c>
      <c r="N40" s="40">
        <v>0</v>
      </c>
      <c r="O40" s="40">
        <f t="shared" si="28"/>
        <v>0</v>
      </c>
      <c r="P40" s="40">
        <f t="shared" si="29"/>
        <v>0</v>
      </c>
      <c r="Q40" s="30">
        <f t="shared" si="30"/>
        <v>0</v>
      </c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3"/>
      <c r="BN40" s="143"/>
      <c r="BO40" s="143"/>
      <c r="BP40" s="143"/>
      <c r="BQ40" s="143"/>
      <c r="BR40" s="143"/>
      <c r="BS40" s="143"/>
      <c r="BT40" s="143"/>
      <c r="BU40" s="143"/>
      <c r="BV40" s="143"/>
      <c r="BW40" s="143"/>
      <c r="BX40" s="143"/>
      <c r="BY40" s="143"/>
      <c r="BZ40" s="143"/>
      <c r="CA40" s="143"/>
      <c r="CB40" s="143"/>
      <c r="CC40" s="143"/>
      <c r="CD40" s="143"/>
      <c r="CE40" s="143"/>
      <c r="CF40" s="143"/>
      <c r="CG40" s="143"/>
      <c r="CH40" s="143"/>
      <c r="CI40" s="143"/>
      <c r="CJ40" s="143"/>
      <c r="CK40" s="143"/>
      <c r="CL40" s="143"/>
      <c r="CM40" s="143"/>
      <c r="CN40" s="143"/>
      <c r="CO40" s="143"/>
      <c r="CP40" s="143"/>
      <c r="CQ40" s="143"/>
      <c r="CR40" s="143"/>
      <c r="CS40" s="143"/>
      <c r="CT40" s="143"/>
      <c r="CU40" s="143"/>
      <c r="CV40" s="143"/>
      <c r="CW40" s="143"/>
      <c r="CX40" s="143"/>
      <c r="CY40" s="143"/>
      <c r="CZ40" s="143"/>
      <c r="DA40" s="143"/>
      <c r="DB40" s="143"/>
      <c r="DC40" s="143"/>
      <c r="DD40" s="143"/>
      <c r="DE40" s="143"/>
      <c r="DF40" s="143"/>
      <c r="DG40" s="143"/>
      <c r="DH40" s="143"/>
      <c r="DI40" s="143"/>
      <c r="DJ40" s="143"/>
      <c r="DK40" s="143"/>
      <c r="DL40" s="143"/>
      <c r="DM40" s="143"/>
      <c r="DN40" s="143"/>
      <c r="DO40" s="143"/>
      <c r="DP40" s="143"/>
      <c r="DQ40" s="143"/>
      <c r="DR40" s="143"/>
      <c r="DS40" s="143"/>
      <c r="DT40" s="143"/>
      <c r="DU40" s="143"/>
      <c r="DV40" s="143"/>
      <c r="DW40" s="143"/>
      <c r="DX40" s="143"/>
      <c r="DY40" s="143"/>
      <c r="DZ40" s="143"/>
      <c r="EA40" s="143"/>
      <c r="EB40" s="143"/>
      <c r="EC40" s="143"/>
      <c r="ED40" s="143"/>
      <c r="EE40" s="143"/>
      <c r="EF40" s="143"/>
      <c r="EG40" s="143"/>
      <c r="EH40" s="143"/>
      <c r="EI40" s="143"/>
      <c r="EJ40" s="143"/>
      <c r="EK40" s="143"/>
      <c r="EL40" s="143"/>
      <c r="EM40" s="143"/>
      <c r="EN40" s="143"/>
      <c r="EO40" s="143"/>
      <c r="EP40" s="143"/>
      <c r="EQ40" s="143"/>
      <c r="ER40" s="143"/>
      <c r="ES40" s="143"/>
      <c r="ET40" s="143"/>
      <c r="EU40" s="143"/>
      <c r="EV40" s="143"/>
      <c r="EW40" s="143"/>
      <c r="EX40" s="143"/>
      <c r="EY40" s="143"/>
      <c r="EZ40" s="143"/>
      <c r="FA40" s="143"/>
      <c r="FB40" s="143"/>
      <c r="FC40" s="143"/>
    </row>
    <row r="41" spans="1:159" s="73" customFormat="1">
      <c r="A41" s="74" t="str">
        <f>IF(F41&lt;&gt;"",1+MAX($A$2:A40),"")</f>
        <v/>
      </c>
      <c r="B41" s="32"/>
      <c r="C41" s="36"/>
      <c r="D41" s="119"/>
      <c r="E41" s="120"/>
      <c r="F41" s="120"/>
      <c r="G41" s="64"/>
      <c r="H41" s="71"/>
      <c r="I41" s="37"/>
      <c r="J41" s="38"/>
      <c r="K41" s="39"/>
      <c r="L41" s="40"/>
      <c r="M41" s="40"/>
      <c r="N41" s="40"/>
      <c r="O41" s="40"/>
      <c r="P41" s="40"/>
      <c r="Q41" s="7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3"/>
      <c r="BN41" s="143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3"/>
      <c r="BZ41" s="143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3"/>
      <c r="CM41" s="143"/>
      <c r="CN41" s="143"/>
      <c r="CO41" s="143"/>
      <c r="CP41" s="143"/>
      <c r="CQ41" s="143"/>
      <c r="CR41" s="143"/>
      <c r="CS41" s="143"/>
      <c r="CT41" s="143"/>
      <c r="CU41" s="143"/>
      <c r="CV41" s="143"/>
      <c r="CW41" s="143"/>
      <c r="CX41" s="143"/>
      <c r="CY41" s="143"/>
      <c r="CZ41" s="143"/>
      <c r="DA41" s="143"/>
      <c r="DB41" s="143"/>
      <c r="DC41" s="143"/>
      <c r="DD41" s="143"/>
      <c r="DE41" s="143"/>
      <c r="DF41" s="143"/>
      <c r="DG41" s="143"/>
      <c r="DH41" s="143"/>
      <c r="DI41" s="143"/>
      <c r="DJ41" s="143"/>
      <c r="DK41" s="143"/>
      <c r="DL41" s="143"/>
      <c r="DM41" s="143"/>
      <c r="DN41" s="143"/>
      <c r="DO41" s="143"/>
      <c r="DP41" s="143"/>
      <c r="DQ41" s="143"/>
      <c r="DR41" s="143"/>
      <c r="DS41" s="143"/>
      <c r="DT41" s="143"/>
      <c r="DU41" s="143"/>
      <c r="DV41" s="143"/>
      <c r="DW41" s="143"/>
      <c r="DX41" s="143"/>
      <c r="DY41" s="143"/>
      <c r="DZ41" s="143"/>
      <c r="EA41" s="143"/>
      <c r="EB41" s="143"/>
      <c r="EC41" s="143"/>
      <c r="ED41" s="143"/>
      <c r="EE41" s="143"/>
      <c r="EF41" s="143"/>
      <c r="EG41" s="143"/>
      <c r="EH41" s="143"/>
      <c r="EI41" s="143"/>
      <c r="EJ41" s="143"/>
      <c r="EK41" s="143"/>
      <c r="EL41" s="143"/>
      <c r="EM41" s="143"/>
      <c r="EN41" s="143"/>
      <c r="EO41" s="143"/>
      <c r="EP41" s="143"/>
      <c r="EQ41" s="143"/>
      <c r="ER41" s="143"/>
      <c r="ES41" s="143"/>
      <c r="ET41" s="143"/>
      <c r="EU41" s="143"/>
      <c r="EV41" s="143"/>
      <c r="EW41" s="143"/>
      <c r="EX41" s="143"/>
      <c r="EY41" s="143"/>
      <c r="EZ41" s="143"/>
      <c r="FA41" s="143"/>
      <c r="FB41" s="143"/>
      <c r="FC41" s="143"/>
    </row>
    <row r="42" spans="1:159" s="73" customFormat="1">
      <c r="A42" s="74" t="str">
        <f>IF(F42&lt;&gt;"",1+MAX($A$2:A41),"")</f>
        <v/>
      </c>
      <c r="B42" s="32"/>
      <c r="C42" s="36"/>
      <c r="D42" s="114" t="s">
        <v>121</v>
      </c>
      <c r="E42" s="115">
        <v>41.36</v>
      </c>
      <c r="G42" s="116"/>
      <c r="H42" s="117" t="s">
        <v>39</v>
      </c>
      <c r="I42" s="118"/>
      <c r="J42" s="38"/>
      <c r="K42" s="39"/>
      <c r="L42" s="40"/>
      <c r="M42" s="40"/>
      <c r="N42" s="40"/>
      <c r="O42" s="40"/>
      <c r="P42" s="40"/>
      <c r="Q42" s="7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/>
      <c r="BG42" s="143"/>
      <c r="BH42" s="143"/>
      <c r="BI42" s="143"/>
      <c r="BJ42" s="143"/>
      <c r="BK42" s="143"/>
      <c r="BL42" s="143"/>
      <c r="BM42" s="143"/>
      <c r="BN42" s="143"/>
      <c r="BO42" s="143"/>
      <c r="BP42" s="143"/>
      <c r="BQ42" s="143"/>
      <c r="BR42" s="143"/>
      <c r="BS42" s="143"/>
      <c r="BT42" s="143"/>
      <c r="BU42" s="143"/>
      <c r="BV42" s="143"/>
      <c r="BW42" s="143"/>
      <c r="BX42" s="143"/>
      <c r="BY42" s="143"/>
      <c r="BZ42" s="143"/>
      <c r="CA42" s="143"/>
      <c r="CB42" s="143"/>
      <c r="CC42" s="143"/>
      <c r="CD42" s="143"/>
      <c r="CE42" s="143"/>
      <c r="CF42" s="143"/>
      <c r="CG42" s="143"/>
      <c r="CH42" s="143"/>
      <c r="CI42" s="143"/>
      <c r="CJ42" s="143"/>
      <c r="CK42" s="143"/>
      <c r="CL42" s="143"/>
      <c r="CM42" s="143"/>
      <c r="CN42" s="143"/>
      <c r="CO42" s="143"/>
      <c r="CP42" s="143"/>
      <c r="CQ42" s="143"/>
      <c r="CR42" s="143"/>
      <c r="CS42" s="143"/>
      <c r="CT42" s="143"/>
      <c r="CU42" s="143"/>
      <c r="CV42" s="143"/>
      <c r="CW42" s="143"/>
      <c r="CX42" s="143"/>
      <c r="CY42" s="143"/>
      <c r="CZ42" s="143"/>
      <c r="DA42" s="143"/>
      <c r="DB42" s="143"/>
      <c r="DC42" s="143"/>
      <c r="DD42" s="143"/>
      <c r="DE42" s="143"/>
      <c r="DF42" s="143"/>
      <c r="DG42" s="143"/>
      <c r="DH42" s="143"/>
      <c r="DI42" s="143"/>
      <c r="DJ42" s="143"/>
      <c r="DK42" s="143"/>
      <c r="DL42" s="143"/>
      <c r="DM42" s="143"/>
      <c r="DN42" s="143"/>
      <c r="DO42" s="143"/>
      <c r="DP42" s="143"/>
      <c r="DQ42" s="143"/>
      <c r="DR42" s="143"/>
      <c r="DS42" s="143"/>
      <c r="DT42" s="143"/>
      <c r="DU42" s="143"/>
      <c r="DV42" s="143"/>
      <c r="DW42" s="143"/>
      <c r="DX42" s="143"/>
      <c r="DY42" s="143"/>
      <c r="DZ42" s="143"/>
      <c r="EA42" s="143"/>
      <c r="EB42" s="143"/>
      <c r="EC42" s="143"/>
      <c r="ED42" s="143"/>
      <c r="EE42" s="143"/>
      <c r="EF42" s="143"/>
      <c r="EG42" s="143"/>
      <c r="EH42" s="143"/>
      <c r="EI42" s="143"/>
      <c r="EJ42" s="143"/>
      <c r="EK42" s="143"/>
      <c r="EL42" s="143"/>
      <c r="EM42" s="143"/>
      <c r="EN42" s="143"/>
      <c r="EO42" s="143"/>
      <c r="EP42" s="143"/>
      <c r="EQ42" s="143"/>
      <c r="ER42" s="143"/>
      <c r="ES42" s="143"/>
      <c r="ET42" s="143"/>
      <c r="EU42" s="143"/>
      <c r="EV42" s="143"/>
      <c r="EW42" s="143"/>
      <c r="EX42" s="143"/>
      <c r="EY42" s="143"/>
      <c r="EZ42" s="143"/>
      <c r="FA42" s="143"/>
      <c r="FB42" s="143"/>
      <c r="FC42" s="143"/>
    </row>
    <row r="43" spans="1:159" s="73" customFormat="1">
      <c r="A43" s="74">
        <f>IF(F43&lt;&gt;"",1+MAX($A$2:A42),"")</f>
        <v>27</v>
      </c>
      <c r="B43" s="32"/>
      <c r="C43" s="36"/>
      <c r="D43" s="119" t="s">
        <v>122</v>
      </c>
      <c r="E43" s="120">
        <f>393*2</f>
        <v>786</v>
      </c>
      <c r="F43" s="63">
        <v>0.1</v>
      </c>
      <c r="G43" s="64">
        <f t="shared" ref="G43:G50" si="31">E43*(1+F43)</f>
        <v>864.6</v>
      </c>
      <c r="H43" s="71" t="s">
        <v>37</v>
      </c>
      <c r="I43" s="37">
        <v>0</v>
      </c>
      <c r="J43" s="38">
        <f t="shared" ref="J43:J106" si="32">+I43*G43</f>
        <v>0</v>
      </c>
      <c r="K43" s="39">
        <v>0</v>
      </c>
      <c r="L43" s="40">
        <f t="shared" ref="L43:L106" si="33">I43*K43</f>
        <v>0</v>
      </c>
      <c r="M43" s="40">
        <f t="shared" ref="M43:M106" si="34">K43*J43</f>
        <v>0</v>
      </c>
      <c r="N43" s="40">
        <v>0</v>
      </c>
      <c r="O43" s="40">
        <f t="shared" ref="O43:O106" si="35">N43*G43</f>
        <v>0</v>
      </c>
      <c r="P43" s="40">
        <f t="shared" ref="P43:P106" si="36">(I43*K43)+N43</f>
        <v>0</v>
      </c>
      <c r="Q43" s="30">
        <f t="shared" ref="Q43:Q106" si="37">P43*G43</f>
        <v>0</v>
      </c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3"/>
      <c r="BG43" s="143"/>
      <c r="BH43" s="143"/>
      <c r="BI43" s="143"/>
      <c r="BJ43" s="143"/>
      <c r="BK43" s="143"/>
      <c r="BL43" s="143"/>
      <c r="BM43" s="143"/>
      <c r="BN43" s="143"/>
      <c r="BO43" s="143"/>
      <c r="BP43" s="143"/>
      <c r="BQ43" s="143"/>
      <c r="BR43" s="143"/>
      <c r="BS43" s="143"/>
      <c r="BT43" s="143"/>
      <c r="BU43" s="143"/>
      <c r="BV43" s="143"/>
      <c r="BW43" s="143"/>
      <c r="BX43" s="143"/>
      <c r="BY43" s="143"/>
      <c r="BZ43" s="143"/>
      <c r="CA43" s="143"/>
      <c r="CB43" s="143"/>
      <c r="CC43" s="143"/>
      <c r="CD43" s="143"/>
      <c r="CE43" s="143"/>
      <c r="CF43" s="143"/>
      <c r="CG43" s="143"/>
      <c r="CH43" s="143"/>
      <c r="CI43" s="143"/>
      <c r="CJ43" s="143"/>
      <c r="CK43" s="143"/>
      <c r="CL43" s="143"/>
      <c r="CM43" s="143"/>
      <c r="CN43" s="143"/>
      <c r="CO43" s="143"/>
      <c r="CP43" s="143"/>
      <c r="CQ43" s="143"/>
      <c r="CR43" s="143"/>
      <c r="CS43" s="143"/>
      <c r="CT43" s="143"/>
      <c r="CU43" s="143"/>
      <c r="CV43" s="143"/>
      <c r="CW43" s="143"/>
      <c r="CX43" s="143"/>
      <c r="CY43" s="143"/>
      <c r="CZ43" s="143"/>
      <c r="DA43" s="143"/>
      <c r="DB43" s="143"/>
      <c r="DC43" s="143"/>
      <c r="DD43" s="143"/>
      <c r="DE43" s="143"/>
      <c r="DF43" s="143"/>
      <c r="DG43" s="143"/>
      <c r="DH43" s="143"/>
      <c r="DI43" s="143"/>
      <c r="DJ43" s="143"/>
      <c r="DK43" s="143"/>
      <c r="DL43" s="143"/>
      <c r="DM43" s="143"/>
      <c r="DN43" s="143"/>
      <c r="DO43" s="143"/>
      <c r="DP43" s="143"/>
      <c r="DQ43" s="143"/>
      <c r="DR43" s="143"/>
      <c r="DS43" s="143"/>
      <c r="DT43" s="143"/>
      <c r="DU43" s="143"/>
      <c r="DV43" s="143"/>
      <c r="DW43" s="143"/>
      <c r="DX43" s="143"/>
      <c r="DY43" s="143"/>
      <c r="DZ43" s="143"/>
      <c r="EA43" s="143"/>
      <c r="EB43" s="143"/>
      <c r="EC43" s="143"/>
      <c r="ED43" s="143"/>
      <c r="EE43" s="143"/>
      <c r="EF43" s="143"/>
      <c r="EG43" s="143"/>
      <c r="EH43" s="143"/>
      <c r="EI43" s="143"/>
      <c r="EJ43" s="143"/>
      <c r="EK43" s="143"/>
      <c r="EL43" s="143"/>
      <c r="EM43" s="143"/>
      <c r="EN43" s="143"/>
      <c r="EO43" s="143"/>
      <c r="EP43" s="143"/>
      <c r="EQ43" s="143"/>
      <c r="ER43" s="143"/>
      <c r="ES43" s="143"/>
      <c r="ET43" s="143"/>
      <c r="EU43" s="143"/>
      <c r="EV43" s="143"/>
      <c r="EW43" s="143"/>
      <c r="EX43" s="143"/>
      <c r="EY43" s="143"/>
      <c r="EZ43" s="143"/>
      <c r="FA43" s="143"/>
      <c r="FB43" s="143"/>
      <c r="FC43" s="143"/>
    </row>
    <row r="44" spans="1:159" s="73" customFormat="1">
      <c r="A44" s="74">
        <f>IF(F44&lt;&gt;"",1+MAX($A$2:A43),"")</f>
        <v>28</v>
      </c>
      <c r="B44" s="32"/>
      <c r="C44" s="36"/>
      <c r="D44" s="121" t="s">
        <v>107</v>
      </c>
      <c r="E44" s="120">
        <f>ROUNDUP(E43/32,0)</f>
        <v>25</v>
      </c>
      <c r="F44" s="63">
        <v>0</v>
      </c>
      <c r="G44" s="64">
        <f t="shared" si="31"/>
        <v>25</v>
      </c>
      <c r="H44" s="65" t="s">
        <v>38</v>
      </c>
      <c r="I44" s="37">
        <v>0</v>
      </c>
      <c r="J44" s="38">
        <f t="shared" si="32"/>
        <v>0</v>
      </c>
      <c r="K44" s="39">
        <v>0</v>
      </c>
      <c r="L44" s="40">
        <f t="shared" si="33"/>
        <v>0</v>
      </c>
      <c r="M44" s="40">
        <f t="shared" si="34"/>
        <v>0</v>
      </c>
      <c r="N44" s="40">
        <v>0</v>
      </c>
      <c r="O44" s="40">
        <f t="shared" si="35"/>
        <v>0</v>
      </c>
      <c r="P44" s="40">
        <f t="shared" si="36"/>
        <v>0</v>
      </c>
      <c r="Q44" s="30">
        <f t="shared" si="37"/>
        <v>0</v>
      </c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3"/>
      <c r="BN44" s="143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3"/>
      <c r="BZ44" s="143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3"/>
      <c r="CM44" s="143"/>
      <c r="CN44" s="143"/>
      <c r="CO44" s="143"/>
      <c r="CP44" s="143"/>
      <c r="CQ44" s="143"/>
      <c r="CR44" s="143"/>
      <c r="CS44" s="143"/>
      <c r="CT44" s="143"/>
      <c r="CU44" s="143"/>
      <c r="CV44" s="143"/>
      <c r="CW44" s="143"/>
      <c r="CX44" s="143"/>
      <c r="CY44" s="143"/>
      <c r="CZ44" s="143"/>
      <c r="DA44" s="143"/>
      <c r="DB44" s="143"/>
      <c r="DC44" s="143"/>
      <c r="DD44" s="143"/>
      <c r="DE44" s="143"/>
      <c r="DF44" s="143"/>
      <c r="DG44" s="143"/>
      <c r="DH44" s="143"/>
      <c r="DI44" s="143"/>
      <c r="DJ44" s="143"/>
      <c r="DK44" s="143"/>
      <c r="DL44" s="143"/>
      <c r="DM44" s="143"/>
      <c r="DN44" s="143"/>
      <c r="DO44" s="143"/>
      <c r="DP44" s="143"/>
      <c r="DQ44" s="143"/>
      <c r="DR44" s="143"/>
      <c r="DS44" s="143"/>
      <c r="DT44" s="143"/>
      <c r="DU44" s="143"/>
      <c r="DV44" s="143"/>
      <c r="DW44" s="143"/>
      <c r="DX44" s="143"/>
      <c r="DY44" s="143"/>
      <c r="DZ44" s="143"/>
      <c r="EA44" s="143"/>
      <c r="EB44" s="143"/>
      <c r="EC44" s="143"/>
      <c r="ED44" s="143"/>
      <c r="EE44" s="143"/>
      <c r="EF44" s="143"/>
      <c r="EG44" s="143"/>
      <c r="EH44" s="143"/>
      <c r="EI44" s="143"/>
      <c r="EJ44" s="143"/>
      <c r="EK44" s="143"/>
      <c r="EL44" s="143"/>
      <c r="EM44" s="143"/>
      <c r="EN44" s="143"/>
      <c r="EO44" s="143"/>
      <c r="EP44" s="143"/>
      <c r="EQ44" s="143"/>
      <c r="ER44" s="143"/>
      <c r="ES44" s="143"/>
      <c r="ET44" s="143"/>
      <c r="EU44" s="143"/>
      <c r="EV44" s="143"/>
      <c r="EW44" s="143"/>
      <c r="EX44" s="143"/>
      <c r="EY44" s="143"/>
      <c r="EZ44" s="143"/>
      <c r="FA44" s="143"/>
      <c r="FB44" s="143"/>
      <c r="FC44" s="143"/>
    </row>
    <row r="45" spans="1:159" s="73" customFormat="1">
      <c r="A45" s="74">
        <f>IF(F45&lt;&gt;"",1+MAX($A$2:A44),"")</f>
        <v>29</v>
      </c>
      <c r="B45" s="32"/>
      <c r="C45" s="36"/>
      <c r="D45" s="121" t="s">
        <v>110</v>
      </c>
      <c r="E45" s="120">
        <f>ROUNDUP(E43*1.33,0)</f>
        <v>1046</v>
      </c>
      <c r="F45" s="63">
        <v>0</v>
      </c>
      <c r="G45" s="64">
        <f t="shared" si="31"/>
        <v>1046</v>
      </c>
      <c r="H45" s="65" t="s">
        <v>38</v>
      </c>
      <c r="I45" s="37">
        <v>0</v>
      </c>
      <c r="J45" s="38">
        <f t="shared" si="32"/>
        <v>0</v>
      </c>
      <c r="K45" s="39">
        <v>0</v>
      </c>
      <c r="L45" s="40">
        <f t="shared" si="33"/>
        <v>0</v>
      </c>
      <c r="M45" s="40">
        <f t="shared" si="34"/>
        <v>0</v>
      </c>
      <c r="N45" s="40">
        <v>0</v>
      </c>
      <c r="O45" s="40">
        <f t="shared" si="35"/>
        <v>0</v>
      </c>
      <c r="P45" s="40">
        <f t="shared" si="36"/>
        <v>0</v>
      </c>
      <c r="Q45" s="30">
        <f t="shared" si="37"/>
        <v>0</v>
      </c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  <c r="BI45" s="143"/>
      <c r="BJ45" s="143"/>
      <c r="BK45" s="143"/>
      <c r="BL45" s="143"/>
      <c r="BM45" s="143"/>
      <c r="BN45" s="143"/>
      <c r="BO45" s="143"/>
      <c r="BP45" s="143"/>
      <c r="BQ45" s="143"/>
      <c r="BR45" s="143"/>
      <c r="BS45" s="143"/>
      <c r="BT45" s="143"/>
      <c r="BU45" s="143"/>
      <c r="BV45" s="143"/>
      <c r="BW45" s="143"/>
      <c r="BX45" s="143"/>
      <c r="BY45" s="143"/>
      <c r="BZ45" s="143"/>
      <c r="CA45" s="143"/>
      <c r="CB45" s="143"/>
      <c r="CC45" s="143"/>
      <c r="CD45" s="143"/>
      <c r="CE45" s="143"/>
      <c r="CF45" s="143"/>
      <c r="CG45" s="143"/>
      <c r="CH45" s="143"/>
      <c r="CI45" s="143"/>
      <c r="CJ45" s="143"/>
      <c r="CK45" s="143"/>
      <c r="CL45" s="143"/>
      <c r="CM45" s="143"/>
      <c r="CN45" s="143"/>
      <c r="CO45" s="143"/>
      <c r="CP45" s="143"/>
      <c r="CQ45" s="143"/>
      <c r="CR45" s="143"/>
      <c r="CS45" s="143"/>
      <c r="CT45" s="143"/>
      <c r="CU45" s="143"/>
      <c r="CV45" s="143"/>
      <c r="CW45" s="143"/>
      <c r="CX45" s="143"/>
      <c r="CY45" s="143"/>
      <c r="CZ45" s="143"/>
      <c r="DA45" s="143"/>
      <c r="DB45" s="143"/>
      <c r="DC45" s="143"/>
      <c r="DD45" s="143"/>
      <c r="DE45" s="143"/>
      <c r="DF45" s="143"/>
      <c r="DG45" s="143"/>
      <c r="DH45" s="143"/>
      <c r="DI45" s="143"/>
      <c r="DJ45" s="143"/>
      <c r="DK45" s="143"/>
      <c r="DL45" s="143"/>
      <c r="DM45" s="143"/>
      <c r="DN45" s="143"/>
      <c r="DO45" s="143"/>
      <c r="DP45" s="143"/>
      <c r="DQ45" s="143"/>
      <c r="DR45" s="143"/>
      <c r="DS45" s="143"/>
      <c r="DT45" s="143"/>
      <c r="DU45" s="143"/>
      <c r="DV45" s="143"/>
      <c r="DW45" s="143"/>
      <c r="DX45" s="143"/>
      <c r="DY45" s="143"/>
      <c r="DZ45" s="143"/>
      <c r="EA45" s="143"/>
      <c r="EB45" s="143"/>
      <c r="EC45" s="143"/>
      <c r="ED45" s="143"/>
      <c r="EE45" s="143"/>
      <c r="EF45" s="143"/>
      <c r="EG45" s="143"/>
      <c r="EH45" s="143"/>
      <c r="EI45" s="143"/>
      <c r="EJ45" s="143"/>
      <c r="EK45" s="143"/>
      <c r="EL45" s="143"/>
      <c r="EM45" s="143"/>
      <c r="EN45" s="143"/>
      <c r="EO45" s="143"/>
      <c r="EP45" s="143"/>
      <c r="EQ45" s="143"/>
      <c r="ER45" s="143"/>
      <c r="ES45" s="143"/>
      <c r="ET45" s="143"/>
      <c r="EU45" s="143"/>
      <c r="EV45" s="143"/>
      <c r="EW45" s="143"/>
      <c r="EX45" s="143"/>
      <c r="EY45" s="143"/>
      <c r="EZ45" s="143"/>
      <c r="FA45" s="143"/>
      <c r="FB45" s="143"/>
      <c r="FC45" s="143"/>
    </row>
    <row r="46" spans="1:159" s="73" customFormat="1">
      <c r="A46" s="74">
        <f>IF(F46&lt;&gt;"",1+MAX($A$2:A45),"")</f>
        <v>30</v>
      </c>
      <c r="B46" s="32"/>
      <c r="C46" s="36"/>
      <c r="D46" s="121" t="s">
        <v>111</v>
      </c>
      <c r="E46" s="120">
        <f>ROUNDUP(E44*16,0)</f>
        <v>400</v>
      </c>
      <c r="F46" s="63">
        <v>0.05</v>
      </c>
      <c r="G46" s="64">
        <f t="shared" si="31"/>
        <v>420</v>
      </c>
      <c r="H46" s="65" t="s">
        <v>39</v>
      </c>
      <c r="I46" s="37">
        <v>0</v>
      </c>
      <c r="J46" s="38">
        <f t="shared" si="32"/>
        <v>0</v>
      </c>
      <c r="K46" s="39">
        <v>0</v>
      </c>
      <c r="L46" s="40">
        <f t="shared" si="33"/>
        <v>0</v>
      </c>
      <c r="M46" s="40">
        <f t="shared" si="34"/>
        <v>0</v>
      </c>
      <c r="N46" s="40">
        <v>0</v>
      </c>
      <c r="O46" s="40">
        <f t="shared" si="35"/>
        <v>0</v>
      </c>
      <c r="P46" s="40">
        <f t="shared" si="36"/>
        <v>0</v>
      </c>
      <c r="Q46" s="30">
        <f t="shared" si="37"/>
        <v>0</v>
      </c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3"/>
      <c r="BN46" s="143"/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3"/>
      <c r="BZ46" s="143"/>
      <c r="CA46" s="143"/>
      <c r="CB46" s="143"/>
      <c r="CC46" s="143"/>
      <c r="CD46" s="143"/>
      <c r="CE46" s="143"/>
      <c r="CF46" s="143"/>
      <c r="CG46" s="143"/>
      <c r="CH46" s="143"/>
      <c r="CI46" s="143"/>
      <c r="CJ46" s="143"/>
      <c r="CK46" s="143"/>
      <c r="CL46" s="143"/>
      <c r="CM46" s="143"/>
      <c r="CN46" s="143"/>
      <c r="CO46" s="143"/>
      <c r="CP46" s="143"/>
      <c r="CQ46" s="143"/>
      <c r="CR46" s="143"/>
      <c r="CS46" s="143"/>
      <c r="CT46" s="143"/>
      <c r="CU46" s="143"/>
      <c r="CV46" s="143"/>
      <c r="CW46" s="143"/>
      <c r="CX46" s="143"/>
      <c r="CY46" s="143"/>
      <c r="CZ46" s="143"/>
      <c r="DA46" s="143"/>
      <c r="DB46" s="143"/>
      <c r="DC46" s="143"/>
      <c r="DD46" s="143"/>
      <c r="DE46" s="143"/>
      <c r="DF46" s="143"/>
      <c r="DG46" s="143"/>
      <c r="DH46" s="143"/>
      <c r="DI46" s="143"/>
      <c r="DJ46" s="143"/>
      <c r="DK46" s="143"/>
      <c r="DL46" s="143"/>
      <c r="DM46" s="143"/>
      <c r="DN46" s="143"/>
      <c r="DO46" s="143"/>
      <c r="DP46" s="143"/>
      <c r="DQ46" s="143"/>
      <c r="DR46" s="143"/>
      <c r="DS46" s="143"/>
      <c r="DT46" s="143"/>
      <c r="DU46" s="143"/>
      <c r="DV46" s="143"/>
      <c r="DW46" s="143"/>
      <c r="DX46" s="143"/>
      <c r="DY46" s="143"/>
      <c r="DZ46" s="143"/>
      <c r="EA46" s="143"/>
      <c r="EB46" s="143"/>
      <c r="EC46" s="143"/>
      <c r="ED46" s="143"/>
      <c r="EE46" s="143"/>
      <c r="EF46" s="143"/>
      <c r="EG46" s="143"/>
      <c r="EH46" s="143"/>
      <c r="EI46" s="143"/>
      <c r="EJ46" s="143"/>
      <c r="EK46" s="143"/>
      <c r="EL46" s="143"/>
      <c r="EM46" s="143"/>
      <c r="EN46" s="143"/>
      <c r="EO46" s="143"/>
      <c r="EP46" s="143"/>
      <c r="EQ46" s="143"/>
      <c r="ER46" s="143"/>
      <c r="ES46" s="143"/>
      <c r="ET46" s="143"/>
      <c r="EU46" s="143"/>
      <c r="EV46" s="143"/>
      <c r="EW46" s="143"/>
      <c r="EX46" s="143"/>
      <c r="EY46" s="143"/>
      <c r="EZ46" s="143"/>
      <c r="FA46" s="143"/>
      <c r="FB46" s="143"/>
      <c r="FC46" s="143"/>
    </row>
    <row r="47" spans="1:159" s="73" customFormat="1">
      <c r="A47" s="74">
        <f>IF(F47&lt;&gt;"",1+MAX($A$2:A46),"")</f>
        <v>31</v>
      </c>
      <c r="B47" s="32"/>
      <c r="C47" s="36"/>
      <c r="D47" s="121" t="s">
        <v>112</v>
      </c>
      <c r="E47" s="120">
        <f>E43*0.084</f>
        <v>66.024000000000001</v>
      </c>
      <c r="F47" s="35">
        <v>0.05</v>
      </c>
      <c r="G47" s="64">
        <f t="shared" si="31"/>
        <v>69.325200000000009</v>
      </c>
      <c r="H47" s="65" t="s">
        <v>113</v>
      </c>
      <c r="I47" s="37">
        <v>0</v>
      </c>
      <c r="J47" s="38">
        <f t="shared" si="32"/>
        <v>0</v>
      </c>
      <c r="K47" s="39">
        <v>0</v>
      </c>
      <c r="L47" s="40">
        <f t="shared" si="33"/>
        <v>0</v>
      </c>
      <c r="M47" s="40">
        <f t="shared" si="34"/>
        <v>0</v>
      </c>
      <c r="N47" s="40">
        <v>0</v>
      </c>
      <c r="O47" s="40">
        <f t="shared" si="35"/>
        <v>0</v>
      </c>
      <c r="P47" s="40">
        <f t="shared" si="36"/>
        <v>0</v>
      </c>
      <c r="Q47" s="30">
        <f t="shared" si="37"/>
        <v>0</v>
      </c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3"/>
      <c r="BN47" s="143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3"/>
      <c r="BZ47" s="143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3"/>
      <c r="CM47" s="143"/>
      <c r="CN47" s="143"/>
      <c r="CO47" s="143"/>
      <c r="CP47" s="143"/>
      <c r="CQ47" s="143"/>
      <c r="CR47" s="143"/>
      <c r="CS47" s="143"/>
      <c r="CT47" s="143"/>
      <c r="CU47" s="143"/>
      <c r="CV47" s="143"/>
      <c r="CW47" s="143"/>
      <c r="CX47" s="143"/>
      <c r="CY47" s="143"/>
      <c r="CZ47" s="143"/>
      <c r="DA47" s="143"/>
      <c r="DB47" s="143"/>
      <c r="DC47" s="143"/>
      <c r="DD47" s="143"/>
      <c r="DE47" s="143"/>
      <c r="DF47" s="143"/>
      <c r="DG47" s="143"/>
      <c r="DH47" s="143"/>
      <c r="DI47" s="143"/>
      <c r="DJ47" s="143"/>
      <c r="DK47" s="143"/>
      <c r="DL47" s="143"/>
      <c r="DM47" s="143"/>
      <c r="DN47" s="143"/>
      <c r="DO47" s="143"/>
      <c r="DP47" s="143"/>
      <c r="DQ47" s="143"/>
      <c r="DR47" s="143"/>
      <c r="DS47" s="143"/>
      <c r="DT47" s="143"/>
      <c r="DU47" s="143"/>
      <c r="DV47" s="143"/>
      <c r="DW47" s="143"/>
      <c r="DX47" s="143"/>
      <c r="DY47" s="143"/>
      <c r="DZ47" s="143"/>
      <c r="EA47" s="143"/>
      <c r="EB47" s="143"/>
      <c r="EC47" s="143"/>
      <c r="ED47" s="143"/>
      <c r="EE47" s="143"/>
      <c r="EF47" s="143"/>
      <c r="EG47" s="143"/>
      <c r="EH47" s="143"/>
      <c r="EI47" s="143"/>
      <c r="EJ47" s="143"/>
      <c r="EK47" s="143"/>
      <c r="EL47" s="143"/>
      <c r="EM47" s="143"/>
      <c r="EN47" s="143"/>
      <c r="EO47" s="143"/>
      <c r="EP47" s="143"/>
      <c r="EQ47" s="143"/>
      <c r="ER47" s="143"/>
      <c r="ES47" s="143"/>
      <c r="ET47" s="143"/>
      <c r="EU47" s="143"/>
      <c r="EV47" s="143"/>
      <c r="EW47" s="143"/>
      <c r="EX47" s="143"/>
      <c r="EY47" s="143"/>
      <c r="EZ47" s="143"/>
      <c r="FA47" s="143"/>
      <c r="FB47" s="143"/>
      <c r="FC47" s="143"/>
    </row>
    <row r="48" spans="1:159" s="73" customFormat="1">
      <c r="A48" s="74">
        <f>IF(F48&lt;&gt;"",1+MAX($A$2:A47),"")</f>
        <v>32</v>
      </c>
      <c r="B48" s="32"/>
      <c r="C48" s="36"/>
      <c r="D48" s="119" t="s">
        <v>123</v>
      </c>
      <c r="E48" s="120">
        <f>393/2</f>
        <v>196.5</v>
      </c>
      <c r="F48" s="63">
        <v>0.05</v>
      </c>
      <c r="G48" s="64">
        <f t="shared" si="31"/>
        <v>206.32500000000002</v>
      </c>
      <c r="H48" s="71" t="s">
        <v>39</v>
      </c>
      <c r="I48" s="37">
        <v>0</v>
      </c>
      <c r="J48" s="38">
        <f t="shared" si="32"/>
        <v>0</v>
      </c>
      <c r="K48" s="39">
        <v>0</v>
      </c>
      <c r="L48" s="40">
        <f t="shared" si="33"/>
        <v>0</v>
      </c>
      <c r="M48" s="40">
        <f t="shared" si="34"/>
        <v>0</v>
      </c>
      <c r="N48" s="40">
        <v>0</v>
      </c>
      <c r="O48" s="40">
        <f t="shared" si="35"/>
        <v>0</v>
      </c>
      <c r="P48" s="40">
        <f t="shared" si="36"/>
        <v>0</v>
      </c>
      <c r="Q48" s="30">
        <f t="shared" si="37"/>
        <v>0</v>
      </c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3"/>
      <c r="BQ48" s="143"/>
      <c r="BR48" s="143"/>
      <c r="BS48" s="143"/>
      <c r="BT48" s="143"/>
      <c r="BU48" s="143"/>
      <c r="BV48" s="143"/>
      <c r="BW48" s="143"/>
      <c r="BX48" s="143"/>
      <c r="BY48" s="143"/>
      <c r="BZ48" s="143"/>
      <c r="CA48" s="143"/>
      <c r="CB48" s="143"/>
      <c r="CC48" s="143"/>
      <c r="CD48" s="143"/>
      <c r="CE48" s="143"/>
      <c r="CF48" s="143"/>
      <c r="CG48" s="143"/>
      <c r="CH48" s="143"/>
      <c r="CI48" s="143"/>
      <c r="CJ48" s="143"/>
      <c r="CK48" s="143"/>
      <c r="CL48" s="143"/>
      <c r="CM48" s="143"/>
      <c r="CN48" s="143"/>
      <c r="CO48" s="143"/>
      <c r="CP48" s="143"/>
      <c r="CQ48" s="143"/>
      <c r="CR48" s="143"/>
      <c r="CS48" s="143"/>
      <c r="CT48" s="143"/>
      <c r="CU48" s="143"/>
      <c r="CV48" s="143"/>
      <c r="CW48" s="143"/>
      <c r="CX48" s="143"/>
      <c r="CY48" s="143"/>
      <c r="CZ48" s="143"/>
      <c r="DA48" s="143"/>
      <c r="DB48" s="143"/>
      <c r="DC48" s="143"/>
      <c r="DD48" s="143"/>
      <c r="DE48" s="143"/>
      <c r="DF48" s="143"/>
      <c r="DG48" s="143"/>
      <c r="DH48" s="143"/>
      <c r="DI48" s="143"/>
      <c r="DJ48" s="143"/>
      <c r="DK48" s="143"/>
      <c r="DL48" s="143"/>
      <c r="DM48" s="143"/>
      <c r="DN48" s="143"/>
      <c r="DO48" s="143"/>
      <c r="DP48" s="143"/>
      <c r="DQ48" s="143"/>
      <c r="DR48" s="143"/>
      <c r="DS48" s="143"/>
      <c r="DT48" s="143"/>
      <c r="DU48" s="143"/>
      <c r="DV48" s="143"/>
      <c r="DW48" s="143"/>
      <c r="DX48" s="143"/>
      <c r="DY48" s="143"/>
      <c r="DZ48" s="143"/>
      <c r="EA48" s="143"/>
      <c r="EB48" s="143"/>
      <c r="EC48" s="143"/>
      <c r="ED48" s="143"/>
      <c r="EE48" s="143"/>
      <c r="EF48" s="143"/>
      <c r="EG48" s="143"/>
      <c r="EH48" s="143"/>
      <c r="EI48" s="143"/>
      <c r="EJ48" s="143"/>
      <c r="EK48" s="143"/>
      <c r="EL48" s="143"/>
      <c r="EM48" s="143"/>
      <c r="EN48" s="143"/>
      <c r="EO48" s="143"/>
      <c r="EP48" s="143"/>
      <c r="EQ48" s="143"/>
      <c r="ER48" s="143"/>
      <c r="ES48" s="143"/>
      <c r="ET48" s="143"/>
      <c r="EU48" s="143"/>
      <c r="EV48" s="143"/>
      <c r="EW48" s="143"/>
      <c r="EX48" s="143"/>
      <c r="EY48" s="143"/>
      <c r="EZ48" s="143"/>
      <c r="FA48" s="143"/>
      <c r="FB48" s="143"/>
      <c r="FC48" s="143"/>
    </row>
    <row r="49" spans="1:159" s="73" customFormat="1">
      <c r="A49" s="74">
        <f>IF(F49&lt;&gt;"",1+MAX($A$2:A48),"")</f>
        <v>33</v>
      </c>
      <c r="B49" s="32"/>
      <c r="C49" s="36"/>
      <c r="D49" s="119" t="s">
        <v>119</v>
      </c>
      <c r="E49" s="120">
        <f>E42*3</f>
        <v>124.08</v>
      </c>
      <c r="F49" s="63">
        <v>0.05</v>
      </c>
      <c r="G49" s="64">
        <f t="shared" si="31"/>
        <v>130.28399999999999</v>
      </c>
      <c r="H49" s="71" t="s">
        <v>39</v>
      </c>
      <c r="I49" s="37">
        <v>0</v>
      </c>
      <c r="J49" s="38">
        <f t="shared" si="32"/>
        <v>0</v>
      </c>
      <c r="K49" s="39">
        <v>0</v>
      </c>
      <c r="L49" s="40">
        <f t="shared" si="33"/>
        <v>0</v>
      </c>
      <c r="M49" s="40">
        <f t="shared" si="34"/>
        <v>0</v>
      </c>
      <c r="N49" s="40">
        <v>0</v>
      </c>
      <c r="O49" s="40">
        <f t="shared" si="35"/>
        <v>0</v>
      </c>
      <c r="P49" s="40">
        <f t="shared" si="36"/>
        <v>0</v>
      </c>
      <c r="Q49" s="30">
        <f t="shared" si="37"/>
        <v>0</v>
      </c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3"/>
      <c r="BN49" s="143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3"/>
      <c r="BZ49" s="143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/>
      <c r="CL49" s="143"/>
      <c r="CM49" s="143"/>
      <c r="CN49" s="143"/>
      <c r="CO49" s="143"/>
      <c r="CP49" s="143"/>
      <c r="CQ49" s="143"/>
      <c r="CR49" s="143"/>
      <c r="CS49" s="143"/>
      <c r="CT49" s="143"/>
      <c r="CU49" s="143"/>
      <c r="CV49" s="143"/>
      <c r="CW49" s="143"/>
      <c r="CX49" s="143"/>
      <c r="CY49" s="143"/>
      <c r="CZ49" s="143"/>
      <c r="DA49" s="143"/>
      <c r="DB49" s="143"/>
      <c r="DC49" s="143"/>
      <c r="DD49" s="143"/>
      <c r="DE49" s="143"/>
      <c r="DF49" s="143"/>
      <c r="DG49" s="143"/>
      <c r="DH49" s="143"/>
      <c r="DI49" s="143"/>
      <c r="DJ49" s="143"/>
      <c r="DK49" s="143"/>
      <c r="DL49" s="143"/>
      <c r="DM49" s="143"/>
      <c r="DN49" s="143"/>
      <c r="DO49" s="143"/>
      <c r="DP49" s="143"/>
      <c r="DQ49" s="143"/>
      <c r="DR49" s="143"/>
      <c r="DS49" s="143"/>
      <c r="DT49" s="143"/>
      <c r="DU49" s="143"/>
      <c r="DV49" s="143"/>
      <c r="DW49" s="143"/>
      <c r="DX49" s="143"/>
      <c r="DY49" s="143"/>
      <c r="DZ49" s="143"/>
      <c r="EA49" s="143"/>
      <c r="EB49" s="143"/>
      <c r="EC49" s="143"/>
      <c r="ED49" s="143"/>
      <c r="EE49" s="143"/>
      <c r="EF49" s="143"/>
      <c r="EG49" s="143"/>
      <c r="EH49" s="143"/>
      <c r="EI49" s="143"/>
      <c r="EJ49" s="143"/>
      <c r="EK49" s="143"/>
      <c r="EL49" s="143"/>
      <c r="EM49" s="143"/>
      <c r="EN49" s="143"/>
      <c r="EO49" s="143"/>
      <c r="EP49" s="143"/>
      <c r="EQ49" s="143"/>
      <c r="ER49" s="143"/>
      <c r="ES49" s="143"/>
      <c r="ET49" s="143"/>
      <c r="EU49" s="143"/>
      <c r="EV49" s="143"/>
      <c r="EW49" s="143"/>
      <c r="EX49" s="143"/>
      <c r="EY49" s="143"/>
      <c r="EZ49" s="143"/>
      <c r="FA49" s="143"/>
      <c r="FB49" s="143"/>
      <c r="FC49" s="143"/>
    </row>
    <row r="50" spans="1:159" s="73" customFormat="1">
      <c r="A50" s="74">
        <f>IF(F50&lt;&gt;"",1+MAX($A$2:A49),"")</f>
        <v>34</v>
      </c>
      <c r="B50" s="32"/>
      <c r="C50" s="36"/>
      <c r="D50" s="119" t="s">
        <v>120</v>
      </c>
      <c r="E50" s="120">
        <f>E42*4</f>
        <v>165.44</v>
      </c>
      <c r="F50" s="63">
        <v>0.05</v>
      </c>
      <c r="G50" s="64">
        <f t="shared" si="31"/>
        <v>173.71200000000002</v>
      </c>
      <c r="H50" s="71" t="s">
        <v>39</v>
      </c>
      <c r="I50" s="37">
        <v>0</v>
      </c>
      <c r="J50" s="38">
        <f t="shared" si="32"/>
        <v>0</v>
      </c>
      <c r="K50" s="39">
        <v>0</v>
      </c>
      <c r="L50" s="40">
        <f t="shared" si="33"/>
        <v>0</v>
      </c>
      <c r="M50" s="40">
        <f t="shared" si="34"/>
        <v>0</v>
      </c>
      <c r="N50" s="40">
        <v>0</v>
      </c>
      <c r="O50" s="40">
        <f t="shared" si="35"/>
        <v>0</v>
      </c>
      <c r="P50" s="40">
        <f t="shared" si="36"/>
        <v>0</v>
      </c>
      <c r="Q50" s="30">
        <f t="shared" si="37"/>
        <v>0</v>
      </c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3"/>
      <c r="BN50" s="143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3"/>
      <c r="BZ50" s="143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3"/>
      <c r="CM50" s="143"/>
      <c r="CN50" s="143"/>
      <c r="CO50" s="143"/>
      <c r="CP50" s="143"/>
      <c r="CQ50" s="143"/>
      <c r="CR50" s="143"/>
      <c r="CS50" s="143"/>
      <c r="CT50" s="143"/>
      <c r="CU50" s="143"/>
      <c r="CV50" s="143"/>
      <c r="CW50" s="143"/>
      <c r="CX50" s="143"/>
      <c r="CY50" s="143"/>
      <c r="CZ50" s="143"/>
      <c r="DA50" s="143"/>
      <c r="DB50" s="143"/>
      <c r="DC50" s="143"/>
      <c r="DD50" s="143"/>
      <c r="DE50" s="143"/>
      <c r="DF50" s="143"/>
      <c r="DG50" s="143"/>
      <c r="DH50" s="143"/>
      <c r="DI50" s="143"/>
      <c r="DJ50" s="143"/>
      <c r="DK50" s="143"/>
      <c r="DL50" s="143"/>
      <c r="DM50" s="143"/>
      <c r="DN50" s="143"/>
      <c r="DO50" s="143"/>
      <c r="DP50" s="143"/>
      <c r="DQ50" s="143"/>
      <c r="DR50" s="143"/>
      <c r="DS50" s="143"/>
      <c r="DT50" s="143"/>
      <c r="DU50" s="143"/>
      <c r="DV50" s="143"/>
      <c r="DW50" s="143"/>
      <c r="DX50" s="143"/>
      <c r="DY50" s="143"/>
      <c r="DZ50" s="143"/>
      <c r="EA50" s="143"/>
      <c r="EB50" s="143"/>
      <c r="EC50" s="143"/>
      <c r="ED50" s="143"/>
      <c r="EE50" s="143"/>
      <c r="EF50" s="143"/>
      <c r="EG50" s="143"/>
      <c r="EH50" s="143"/>
      <c r="EI50" s="143"/>
      <c r="EJ50" s="143"/>
      <c r="EK50" s="143"/>
      <c r="EL50" s="143"/>
      <c r="EM50" s="143"/>
      <c r="EN50" s="143"/>
      <c r="EO50" s="143"/>
      <c r="EP50" s="143"/>
      <c r="EQ50" s="143"/>
      <c r="ER50" s="143"/>
      <c r="ES50" s="143"/>
      <c r="ET50" s="143"/>
      <c r="EU50" s="143"/>
      <c r="EV50" s="143"/>
      <c r="EW50" s="143"/>
      <c r="EX50" s="143"/>
      <c r="EY50" s="143"/>
      <c r="EZ50" s="143"/>
      <c r="FA50" s="143"/>
      <c r="FB50" s="143"/>
      <c r="FC50" s="143"/>
    </row>
    <row r="51" spans="1:159" s="73" customFormat="1">
      <c r="A51" s="74" t="str">
        <f>IF(F51&lt;&gt;"",1+MAX($A$2:A50),"")</f>
        <v/>
      </c>
      <c r="B51" s="32"/>
      <c r="C51" s="36"/>
      <c r="D51" s="119"/>
      <c r="E51" s="120"/>
      <c r="F51" s="120"/>
      <c r="G51" s="64"/>
      <c r="H51" s="71"/>
      <c r="I51" s="37">
        <v>0</v>
      </c>
      <c r="J51" s="38">
        <f t="shared" si="32"/>
        <v>0</v>
      </c>
      <c r="K51" s="39">
        <v>0</v>
      </c>
      <c r="L51" s="40">
        <f t="shared" si="33"/>
        <v>0</v>
      </c>
      <c r="M51" s="40">
        <f t="shared" si="34"/>
        <v>0</v>
      </c>
      <c r="N51" s="40">
        <v>0</v>
      </c>
      <c r="O51" s="40">
        <f t="shared" si="35"/>
        <v>0</v>
      </c>
      <c r="P51" s="40">
        <f t="shared" si="36"/>
        <v>0</v>
      </c>
      <c r="Q51" s="30">
        <f t="shared" si="37"/>
        <v>0</v>
      </c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/>
      <c r="BG51" s="143"/>
      <c r="BH51" s="143"/>
      <c r="BI51" s="143"/>
      <c r="BJ51" s="143"/>
      <c r="BK51" s="143"/>
      <c r="BL51" s="143"/>
      <c r="BM51" s="143"/>
      <c r="BN51" s="143"/>
      <c r="BO51" s="143"/>
      <c r="BP51" s="143"/>
      <c r="BQ51" s="143"/>
      <c r="BR51" s="143"/>
      <c r="BS51" s="143"/>
      <c r="BT51" s="143"/>
      <c r="BU51" s="143"/>
      <c r="BV51" s="143"/>
      <c r="BW51" s="143"/>
      <c r="BX51" s="143"/>
      <c r="BY51" s="143"/>
      <c r="BZ51" s="143"/>
      <c r="CA51" s="143"/>
      <c r="CB51" s="143"/>
      <c r="CC51" s="143"/>
      <c r="CD51" s="143"/>
      <c r="CE51" s="143"/>
      <c r="CF51" s="143"/>
      <c r="CG51" s="143"/>
      <c r="CH51" s="143"/>
      <c r="CI51" s="143"/>
      <c r="CJ51" s="143"/>
      <c r="CK51" s="143"/>
      <c r="CL51" s="143"/>
      <c r="CM51" s="143"/>
      <c r="CN51" s="143"/>
      <c r="CO51" s="143"/>
      <c r="CP51" s="143"/>
      <c r="CQ51" s="143"/>
      <c r="CR51" s="143"/>
      <c r="CS51" s="143"/>
      <c r="CT51" s="143"/>
      <c r="CU51" s="143"/>
      <c r="CV51" s="143"/>
      <c r="CW51" s="143"/>
      <c r="CX51" s="143"/>
      <c r="CY51" s="143"/>
      <c r="CZ51" s="143"/>
      <c r="DA51" s="143"/>
      <c r="DB51" s="143"/>
      <c r="DC51" s="143"/>
      <c r="DD51" s="143"/>
      <c r="DE51" s="143"/>
      <c r="DF51" s="143"/>
      <c r="DG51" s="143"/>
      <c r="DH51" s="143"/>
      <c r="DI51" s="143"/>
      <c r="DJ51" s="143"/>
      <c r="DK51" s="143"/>
      <c r="DL51" s="143"/>
      <c r="DM51" s="143"/>
      <c r="DN51" s="143"/>
      <c r="DO51" s="143"/>
      <c r="DP51" s="143"/>
      <c r="DQ51" s="143"/>
      <c r="DR51" s="143"/>
      <c r="DS51" s="143"/>
      <c r="DT51" s="143"/>
      <c r="DU51" s="143"/>
      <c r="DV51" s="143"/>
      <c r="DW51" s="143"/>
      <c r="DX51" s="143"/>
      <c r="DY51" s="143"/>
      <c r="DZ51" s="143"/>
      <c r="EA51" s="143"/>
      <c r="EB51" s="143"/>
      <c r="EC51" s="143"/>
      <c r="ED51" s="143"/>
      <c r="EE51" s="143"/>
      <c r="EF51" s="143"/>
      <c r="EG51" s="143"/>
      <c r="EH51" s="143"/>
      <c r="EI51" s="143"/>
      <c r="EJ51" s="143"/>
      <c r="EK51" s="143"/>
      <c r="EL51" s="143"/>
      <c r="EM51" s="143"/>
      <c r="EN51" s="143"/>
      <c r="EO51" s="143"/>
      <c r="EP51" s="143"/>
      <c r="EQ51" s="143"/>
      <c r="ER51" s="143"/>
      <c r="ES51" s="143"/>
      <c r="ET51" s="143"/>
      <c r="EU51" s="143"/>
      <c r="EV51" s="143"/>
      <c r="EW51" s="143"/>
      <c r="EX51" s="143"/>
      <c r="EY51" s="143"/>
      <c r="EZ51" s="143"/>
      <c r="FA51" s="143"/>
      <c r="FB51" s="143"/>
      <c r="FC51" s="143"/>
    </row>
    <row r="52" spans="1:159" s="73" customFormat="1">
      <c r="A52" s="74" t="str">
        <f>IF(F52&lt;&gt;"",1+MAX($A$2:A51),"")</f>
        <v/>
      </c>
      <c r="B52" s="32"/>
      <c r="C52" s="36"/>
      <c r="D52" s="114" t="s">
        <v>124</v>
      </c>
      <c r="E52" s="115">
        <v>28</v>
      </c>
      <c r="F52" s="115"/>
      <c r="G52" s="116"/>
      <c r="H52" s="117" t="s">
        <v>39</v>
      </c>
      <c r="I52" s="37">
        <v>0</v>
      </c>
      <c r="J52" s="38">
        <f t="shared" si="32"/>
        <v>0</v>
      </c>
      <c r="K52" s="39">
        <v>0</v>
      </c>
      <c r="L52" s="40">
        <f t="shared" si="33"/>
        <v>0</v>
      </c>
      <c r="M52" s="40">
        <f t="shared" si="34"/>
        <v>0</v>
      </c>
      <c r="N52" s="40">
        <v>0</v>
      </c>
      <c r="O52" s="40">
        <f t="shared" si="35"/>
        <v>0</v>
      </c>
      <c r="P52" s="40">
        <f t="shared" si="36"/>
        <v>0</v>
      </c>
      <c r="Q52" s="30">
        <f t="shared" si="37"/>
        <v>0</v>
      </c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143"/>
      <c r="BF52" s="143"/>
      <c r="BG52" s="143"/>
      <c r="BH52" s="143"/>
      <c r="BI52" s="143"/>
      <c r="BJ52" s="143"/>
      <c r="BK52" s="143"/>
      <c r="BL52" s="143"/>
      <c r="BM52" s="143"/>
      <c r="BN52" s="143"/>
      <c r="BO52" s="143"/>
      <c r="BP52" s="143"/>
      <c r="BQ52" s="143"/>
      <c r="BR52" s="143"/>
      <c r="BS52" s="143"/>
      <c r="BT52" s="143"/>
      <c r="BU52" s="143"/>
      <c r="BV52" s="143"/>
      <c r="BW52" s="143"/>
      <c r="BX52" s="143"/>
      <c r="BY52" s="143"/>
      <c r="BZ52" s="143"/>
      <c r="CA52" s="143"/>
      <c r="CB52" s="143"/>
      <c r="CC52" s="143"/>
      <c r="CD52" s="143"/>
      <c r="CE52" s="143"/>
      <c r="CF52" s="143"/>
      <c r="CG52" s="143"/>
      <c r="CH52" s="143"/>
      <c r="CI52" s="143"/>
      <c r="CJ52" s="143"/>
      <c r="CK52" s="143"/>
      <c r="CL52" s="143"/>
      <c r="CM52" s="143"/>
      <c r="CN52" s="143"/>
      <c r="CO52" s="143"/>
      <c r="CP52" s="143"/>
      <c r="CQ52" s="143"/>
      <c r="CR52" s="143"/>
      <c r="CS52" s="143"/>
      <c r="CT52" s="143"/>
      <c r="CU52" s="143"/>
      <c r="CV52" s="143"/>
      <c r="CW52" s="143"/>
      <c r="CX52" s="143"/>
      <c r="CY52" s="143"/>
      <c r="CZ52" s="143"/>
      <c r="DA52" s="143"/>
      <c r="DB52" s="143"/>
      <c r="DC52" s="143"/>
      <c r="DD52" s="143"/>
      <c r="DE52" s="143"/>
      <c r="DF52" s="143"/>
      <c r="DG52" s="143"/>
      <c r="DH52" s="143"/>
      <c r="DI52" s="143"/>
      <c r="DJ52" s="143"/>
      <c r="DK52" s="143"/>
      <c r="DL52" s="143"/>
      <c r="DM52" s="143"/>
      <c r="DN52" s="143"/>
      <c r="DO52" s="143"/>
      <c r="DP52" s="143"/>
      <c r="DQ52" s="143"/>
      <c r="DR52" s="143"/>
      <c r="DS52" s="143"/>
      <c r="DT52" s="143"/>
      <c r="DU52" s="143"/>
      <c r="DV52" s="143"/>
      <c r="DW52" s="143"/>
      <c r="DX52" s="143"/>
      <c r="DY52" s="143"/>
      <c r="DZ52" s="143"/>
      <c r="EA52" s="143"/>
      <c r="EB52" s="143"/>
      <c r="EC52" s="143"/>
      <c r="ED52" s="143"/>
      <c r="EE52" s="143"/>
      <c r="EF52" s="143"/>
      <c r="EG52" s="143"/>
      <c r="EH52" s="143"/>
      <c r="EI52" s="143"/>
      <c r="EJ52" s="143"/>
      <c r="EK52" s="143"/>
      <c r="EL52" s="143"/>
      <c r="EM52" s="143"/>
      <c r="EN52" s="143"/>
      <c r="EO52" s="143"/>
      <c r="EP52" s="143"/>
      <c r="EQ52" s="143"/>
      <c r="ER52" s="143"/>
      <c r="ES52" s="143"/>
      <c r="ET52" s="143"/>
      <c r="EU52" s="143"/>
      <c r="EV52" s="143"/>
      <c r="EW52" s="143"/>
      <c r="EX52" s="143"/>
      <c r="EY52" s="143"/>
      <c r="EZ52" s="143"/>
      <c r="FA52" s="143"/>
      <c r="FB52" s="143"/>
      <c r="FC52" s="143"/>
    </row>
    <row r="53" spans="1:159" s="73" customFormat="1">
      <c r="A53" s="74">
        <f>IF(F53&lt;&gt;"",1+MAX($A$2:A52),"")</f>
        <v>35</v>
      </c>
      <c r="B53" s="32"/>
      <c r="C53" s="36"/>
      <c r="D53" s="119" t="s">
        <v>109</v>
      </c>
      <c r="E53" s="120">
        <v>397</v>
      </c>
      <c r="F53" s="63">
        <v>0.1</v>
      </c>
      <c r="G53" s="64">
        <f t="shared" ref="G53:G65" si="38">E53*(1+F53)</f>
        <v>436.70000000000005</v>
      </c>
      <c r="H53" s="71" t="s">
        <v>37</v>
      </c>
      <c r="I53" s="37">
        <v>0</v>
      </c>
      <c r="J53" s="38">
        <f t="shared" si="32"/>
        <v>0</v>
      </c>
      <c r="K53" s="39">
        <v>0</v>
      </c>
      <c r="L53" s="40">
        <f t="shared" si="33"/>
        <v>0</v>
      </c>
      <c r="M53" s="40">
        <f t="shared" si="34"/>
        <v>0</v>
      </c>
      <c r="N53" s="40">
        <v>0</v>
      </c>
      <c r="O53" s="40">
        <f t="shared" si="35"/>
        <v>0</v>
      </c>
      <c r="P53" s="40">
        <f t="shared" si="36"/>
        <v>0</v>
      </c>
      <c r="Q53" s="30">
        <f t="shared" si="37"/>
        <v>0</v>
      </c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3"/>
      <c r="BN53" s="143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3"/>
      <c r="BZ53" s="143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3"/>
      <c r="CM53" s="143"/>
      <c r="CN53" s="143"/>
      <c r="CO53" s="143"/>
      <c r="CP53" s="143"/>
      <c r="CQ53" s="143"/>
      <c r="CR53" s="143"/>
      <c r="CS53" s="143"/>
      <c r="CT53" s="143"/>
      <c r="CU53" s="143"/>
      <c r="CV53" s="143"/>
      <c r="CW53" s="143"/>
      <c r="CX53" s="143"/>
      <c r="CY53" s="143"/>
      <c r="CZ53" s="143"/>
      <c r="DA53" s="143"/>
      <c r="DB53" s="143"/>
      <c r="DC53" s="143"/>
      <c r="DD53" s="143"/>
      <c r="DE53" s="143"/>
      <c r="DF53" s="143"/>
      <c r="DG53" s="143"/>
      <c r="DH53" s="143"/>
      <c r="DI53" s="143"/>
      <c r="DJ53" s="143"/>
      <c r="DK53" s="143"/>
      <c r="DL53" s="143"/>
      <c r="DM53" s="143"/>
      <c r="DN53" s="143"/>
      <c r="DO53" s="143"/>
      <c r="DP53" s="143"/>
      <c r="DQ53" s="143"/>
      <c r="DR53" s="143"/>
      <c r="DS53" s="143"/>
      <c r="DT53" s="143"/>
      <c r="DU53" s="143"/>
      <c r="DV53" s="143"/>
      <c r="DW53" s="143"/>
      <c r="DX53" s="143"/>
      <c r="DY53" s="143"/>
      <c r="DZ53" s="143"/>
      <c r="EA53" s="143"/>
      <c r="EB53" s="143"/>
      <c r="EC53" s="143"/>
      <c r="ED53" s="143"/>
      <c r="EE53" s="143"/>
      <c r="EF53" s="143"/>
      <c r="EG53" s="143"/>
      <c r="EH53" s="143"/>
      <c r="EI53" s="143"/>
      <c r="EJ53" s="143"/>
      <c r="EK53" s="143"/>
      <c r="EL53" s="143"/>
      <c r="EM53" s="143"/>
      <c r="EN53" s="143"/>
      <c r="EO53" s="143"/>
      <c r="EP53" s="143"/>
      <c r="EQ53" s="143"/>
      <c r="ER53" s="143"/>
      <c r="ES53" s="143"/>
      <c r="ET53" s="143"/>
      <c r="EU53" s="143"/>
      <c r="EV53" s="143"/>
      <c r="EW53" s="143"/>
      <c r="EX53" s="143"/>
      <c r="EY53" s="143"/>
      <c r="EZ53" s="143"/>
      <c r="FA53" s="143"/>
      <c r="FB53" s="143"/>
      <c r="FC53" s="143"/>
    </row>
    <row r="54" spans="1:159" s="73" customFormat="1">
      <c r="A54" s="74">
        <f>IF(F54&lt;&gt;"",1+MAX($A$2:A53),"")</f>
        <v>36</v>
      </c>
      <c r="B54" s="32"/>
      <c r="C54" s="36"/>
      <c r="D54" s="121" t="s">
        <v>107</v>
      </c>
      <c r="E54" s="120">
        <f>ROUNDUP(E53/32,0)</f>
        <v>13</v>
      </c>
      <c r="F54" s="63">
        <v>0</v>
      </c>
      <c r="G54" s="64">
        <f t="shared" si="38"/>
        <v>13</v>
      </c>
      <c r="H54" s="65" t="s">
        <v>38</v>
      </c>
      <c r="I54" s="37">
        <v>0</v>
      </c>
      <c r="J54" s="38">
        <f t="shared" si="32"/>
        <v>0</v>
      </c>
      <c r="K54" s="39">
        <v>0</v>
      </c>
      <c r="L54" s="40">
        <f t="shared" si="33"/>
        <v>0</v>
      </c>
      <c r="M54" s="40">
        <f t="shared" si="34"/>
        <v>0</v>
      </c>
      <c r="N54" s="40">
        <v>0</v>
      </c>
      <c r="O54" s="40">
        <f t="shared" si="35"/>
        <v>0</v>
      </c>
      <c r="P54" s="40">
        <f t="shared" si="36"/>
        <v>0</v>
      </c>
      <c r="Q54" s="30">
        <f t="shared" si="37"/>
        <v>0</v>
      </c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3"/>
      <c r="BD54" s="143"/>
      <c r="BE54" s="143"/>
      <c r="BF54" s="143"/>
      <c r="BG54" s="143"/>
      <c r="BH54" s="143"/>
      <c r="BI54" s="143"/>
      <c r="BJ54" s="143"/>
      <c r="BK54" s="143"/>
      <c r="BL54" s="143"/>
      <c r="BM54" s="143"/>
      <c r="BN54" s="143"/>
      <c r="BO54" s="143"/>
      <c r="BP54" s="143"/>
      <c r="BQ54" s="143"/>
      <c r="BR54" s="143"/>
      <c r="BS54" s="143"/>
      <c r="BT54" s="143"/>
      <c r="BU54" s="143"/>
      <c r="BV54" s="143"/>
      <c r="BW54" s="143"/>
      <c r="BX54" s="143"/>
      <c r="BY54" s="143"/>
      <c r="BZ54" s="143"/>
      <c r="CA54" s="143"/>
      <c r="CB54" s="143"/>
      <c r="CC54" s="143"/>
      <c r="CD54" s="143"/>
      <c r="CE54" s="143"/>
      <c r="CF54" s="143"/>
      <c r="CG54" s="143"/>
      <c r="CH54" s="143"/>
      <c r="CI54" s="143"/>
      <c r="CJ54" s="143"/>
      <c r="CK54" s="143"/>
      <c r="CL54" s="143"/>
      <c r="CM54" s="143"/>
      <c r="CN54" s="143"/>
      <c r="CO54" s="143"/>
      <c r="CP54" s="143"/>
      <c r="CQ54" s="143"/>
      <c r="CR54" s="143"/>
      <c r="CS54" s="143"/>
      <c r="CT54" s="143"/>
      <c r="CU54" s="143"/>
      <c r="CV54" s="143"/>
      <c r="CW54" s="143"/>
      <c r="CX54" s="143"/>
      <c r="CY54" s="143"/>
      <c r="CZ54" s="143"/>
      <c r="DA54" s="143"/>
      <c r="DB54" s="143"/>
      <c r="DC54" s="143"/>
      <c r="DD54" s="143"/>
      <c r="DE54" s="143"/>
      <c r="DF54" s="143"/>
      <c r="DG54" s="143"/>
      <c r="DH54" s="143"/>
      <c r="DI54" s="143"/>
      <c r="DJ54" s="143"/>
      <c r="DK54" s="143"/>
      <c r="DL54" s="143"/>
      <c r="DM54" s="143"/>
      <c r="DN54" s="143"/>
      <c r="DO54" s="143"/>
      <c r="DP54" s="143"/>
      <c r="DQ54" s="143"/>
      <c r="DR54" s="143"/>
      <c r="DS54" s="143"/>
      <c r="DT54" s="143"/>
      <c r="DU54" s="143"/>
      <c r="DV54" s="143"/>
      <c r="DW54" s="143"/>
      <c r="DX54" s="143"/>
      <c r="DY54" s="143"/>
      <c r="DZ54" s="143"/>
      <c r="EA54" s="143"/>
      <c r="EB54" s="143"/>
      <c r="EC54" s="143"/>
      <c r="ED54" s="143"/>
      <c r="EE54" s="143"/>
      <c r="EF54" s="143"/>
      <c r="EG54" s="143"/>
      <c r="EH54" s="143"/>
      <c r="EI54" s="143"/>
      <c r="EJ54" s="143"/>
      <c r="EK54" s="143"/>
      <c r="EL54" s="143"/>
      <c r="EM54" s="143"/>
      <c r="EN54" s="143"/>
      <c r="EO54" s="143"/>
      <c r="EP54" s="143"/>
      <c r="EQ54" s="143"/>
      <c r="ER54" s="143"/>
      <c r="ES54" s="143"/>
      <c r="ET54" s="143"/>
      <c r="EU54" s="143"/>
      <c r="EV54" s="143"/>
      <c r="EW54" s="143"/>
      <c r="EX54" s="143"/>
      <c r="EY54" s="143"/>
      <c r="EZ54" s="143"/>
      <c r="FA54" s="143"/>
      <c r="FB54" s="143"/>
      <c r="FC54" s="143"/>
    </row>
    <row r="55" spans="1:159" s="73" customFormat="1">
      <c r="A55" s="74">
        <f>IF(F55&lt;&gt;"",1+MAX($A$2:A54),"")</f>
        <v>37</v>
      </c>
      <c r="B55" s="32"/>
      <c r="C55" s="36"/>
      <c r="D55" s="121" t="s">
        <v>110</v>
      </c>
      <c r="E55" s="120">
        <f>ROUNDUP(E53*1.33,0)</f>
        <v>529</v>
      </c>
      <c r="F55" s="63">
        <v>0</v>
      </c>
      <c r="G55" s="64">
        <f t="shared" si="38"/>
        <v>529</v>
      </c>
      <c r="H55" s="65" t="s">
        <v>38</v>
      </c>
      <c r="I55" s="37">
        <v>0</v>
      </c>
      <c r="J55" s="38">
        <f t="shared" si="32"/>
        <v>0</v>
      </c>
      <c r="K55" s="39">
        <v>0</v>
      </c>
      <c r="L55" s="40">
        <f t="shared" si="33"/>
        <v>0</v>
      </c>
      <c r="M55" s="40">
        <f t="shared" si="34"/>
        <v>0</v>
      </c>
      <c r="N55" s="40">
        <v>0</v>
      </c>
      <c r="O55" s="40">
        <f t="shared" si="35"/>
        <v>0</v>
      </c>
      <c r="P55" s="40">
        <f t="shared" si="36"/>
        <v>0</v>
      </c>
      <c r="Q55" s="30">
        <f t="shared" si="37"/>
        <v>0</v>
      </c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3"/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  <c r="BM55" s="143"/>
      <c r="BN55" s="143"/>
      <c r="BO55" s="143"/>
      <c r="BP55" s="143"/>
      <c r="BQ55" s="143"/>
      <c r="BR55" s="143"/>
      <c r="BS55" s="143"/>
      <c r="BT55" s="143"/>
      <c r="BU55" s="143"/>
      <c r="BV55" s="143"/>
      <c r="BW55" s="143"/>
      <c r="BX55" s="143"/>
      <c r="BY55" s="143"/>
      <c r="BZ55" s="143"/>
      <c r="CA55" s="143"/>
      <c r="CB55" s="143"/>
      <c r="CC55" s="143"/>
      <c r="CD55" s="143"/>
      <c r="CE55" s="143"/>
      <c r="CF55" s="143"/>
      <c r="CG55" s="143"/>
      <c r="CH55" s="143"/>
      <c r="CI55" s="143"/>
      <c r="CJ55" s="143"/>
      <c r="CK55" s="143"/>
      <c r="CL55" s="143"/>
      <c r="CM55" s="143"/>
      <c r="CN55" s="143"/>
      <c r="CO55" s="143"/>
      <c r="CP55" s="143"/>
      <c r="CQ55" s="143"/>
      <c r="CR55" s="143"/>
      <c r="CS55" s="143"/>
      <c r="CT55" s="143"/>
      <c r="CU55" s="143"/>
      <c r="CV55" s="143"/>
      <c r="CW55" s="143"/>
      <c r="CX55" s="143"/>
      <c r="CY55" s="143"/>
      <c r="CZ55" s="143"/>
      <c r="DA55" s="143"/>
      <c r="DB55" s="143"/>
      <c r="DC55" s="143"/>
      <c r="DD55" s="143"/>
      <c r="DE55" s="143"/>
      <c r="DF55" s="143"/>
      <c r="DG55" s="143"/>
      <c r="DH55" s="143"/>
      <c r="DI55" s="143"/>
      <c r="DJ55" s="143"/>
      <c r="DK55" s="143"/>
      <c r="DL55" s="143"/>
      <c r="DM55" s="143"/>
      <c r="DN55" s="143"/>
      <c r="DO55" s="143"/>
      <c r="DP55" s="143"/>
      <c r="DQ55" s="143"/>
      <c r="DR55" s="143"/>
      <c r="DS55" s="143"/>
      <c r="DT55" s="143"/>
      <c r="DU55" s="143"/>
      <c r="DV55" s="143"/>
      <c r="DW55" s="143"/>
      <c r="DX55" s="143"/>
      <c r="DY55" s="143"/>
      <c r="DZ55" s="143"/>
      <c r="EA55" s="143"/>
      <c r="EB55" s="143"/>
      <c r="EC55" s="143"/>
      <c r="ED55" s="143"/>
      <c r="EE55" s="143"/>
      <c r="EF55" s="143"/>
      <c r="EG55" s="143"/>
      <c r="EH55" s="143"/>
      <c r="EI55" s="143"/>
      <c r="EJ55" s="143"/>
      <c r="EK55" s="143"/>
      <c r="EL55" s="143"/>
      <c r="EM55" s="143"/>
      <c r="EN55" s="143"/>
      <c r="EO55" s="143"/>
      <c r="EP55" s="143"/>
      <c r="EQ55" s="143"/>
      <c r="ER55" s="143"/>
      <c r="ES55" s="143"/>
      <c r="ET55" s="143"/>
      <c r="EU55" s="143"/>
      <c r="EV55" s="143"/>
      <c r="EW55" s="143"/>
      <c r="EX55" s="143"/>
      <c r="EY55" s="143"/>
      <c r="EZ55" s="143"/>
      <c r="FA55" s="143"/>
      <c r="FB55" s="143"/>
      <c r="FC55" s="143"/>
    </row>
    <row r="56" spans="1:159" s="73" customFormat="1">
      <c r="A56" s="74">
        <f>IF(F56&lt;&gt;"",1+MAX($A$2:A55),"")</f>
        <v>38</v>
      </c>
      <c r="B56" s="32"/>
      <c r="C56" s="36"/>
      <c r="D56" s="121" t="s">
        <v>111</v>
      </c>
      <c r="E56" s="120">
        <f>ROUNDUP(E54*16,0)</f>
        <v>208</v>
      </c>
      <c r="F56" s="63">
        <v>0.05</v>
      </c>
      <c r="G56" s="64">
        <f t="shared" si="38"/>
        <v>218.4</v>
      </c>
      <c r="H56" s="65" t="s">
        <v>39</v>
      </c>
      <c r="I56" s="37">
        <v>0</v>
      </c>
      <c r="J56" s="38">
        <f t="shared" si="32"/>
        <v>0</v>
      </c>
      <c r="K56" s="39">
        <v>0</v>
      </c>
      <c r="L56" s="40">
        <f t="shared" si="33"/>
        <v>0</v>
      </c>
      <c r="M56" s="40">
        <f t="shared" si="34"/>
        <v>0</v>
      </c>
      <c r="N56" s="40">
        <v>0</v>
      </c>
      <c r="O56" s="40">
        <f t="shared" si="35"/>
        <v>0</v>
      </c>
      <c r="P56" s="40">
        <f t="shared" si="36"/>
        <v>0</v>
      </c>
      <c r="Q56" s="30">
        <f t="shared" si="37"/>
        <v>0</v>
      </c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3"/>
      <c r="BN56" s="143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3"/>
      <c r="BZ56" s="143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/>
      <c r="CL56" s="143"/>
      <c r="CM56" s="143"/>
      <c r="CN56" s="143"/>
      <c r="CO56" s="143"/>
      <c r="CP56" s="143"/>
      <c r="CQ56" s="143"/>
      <c r="CR56" s="143"/>
      <c r="CS56" s="143"/>
      <c r="CT56" s="143"/>
      <c r="CU56" s="143"/>
      <c r="CV56" s="143"/>
      <c r="CW56" s="143"/>
      <c r="CX56" s="143"/>
      <c r="CY56" s="143"/>
      <c r="CZ56" s="143"/>
      <c r="DA56" s="143"/>
      <c r="DB56" s="143"/>
      <c r="DC56" s="143"/>
      <c r="DD56" s="143"/>
      <c r="DE56" s="143"/>
      <c r="DF56" s="143"/>
      <c r="DG56" s="143"/>
      <c r="DH56" s="143"/>
      <c r="DI56" s="143"/>
      <c r="DJ56" s="143"/>
      <c r="DK56" s="143"/>
      <c r="DL56" s="143"/>
      <c r="DM56" s="143"/>
      <c r="DN56" s="143"/>
      <c r="DO56" s="143"/>
      <c r="DP56" s="143"/>
      <c r="DQ56" s="143"/>
      <c r="DR56" s="143"/>
      <c r="DS56" s="143"/>
      <c r="DT56" s="143"/>
      <c r="DU56" s="143"/>
      <c r="DV56" s="143"/>
      <c r="DW56" s="143"/>
      <c r="DX56" s="143"/>
      <c r="DY56" s="143"/>
      <c r="DZ56" s="143"/>
      <c r="EA56" s="143"/>
      <c r="EB56" s="143"/>
      <c r="EC56" s="143"/>
      <c r="ED56" s="143"/>
      <c r="EE56" s="143"/>
      <c r="EF56" s="143"/>
      <c r="EG56" s="143"/>
      <c r="EH56" s="143"/>
      <c r="EI56" s="143"/>
      <c r="EJ56" s="143"/>
      <c r="EK56" s="143"/>
      <c r="EL56" s="143"/>
      <c r="EM56" s="143"/>
      <c r="EN56" s="143"/>
      <c r="EO56" s="143"/>
      <c r="EP56" s="143"/>
      <c r="EQ56" s="143"/>
      <c r="ER56" s="143"/>
      <c r="ES56" s="143"/>
      <c r="ET56" s="143"/>
      <c r="EU56" s="143"/>
      <c r="EV56" s="143"/>
      <c r="EW56" s="143"/>
      <c r="EX56" s="143"/>
      <c r="EY56" s="143"/>
      <c r="EZ56" s="143"/>
      <c r="FA56" s="143"/>
      <c r="FB56" s="143"/>
      <c r="FC56" s="143"/>
    </row>
    <row r="57" spans="1:159" s="73" customFormat="1">
      <c r="A57" s="74">
        <f>IF(F57&lt;&gt;"",1+MAX($A$2:A56),"")</f>
        <v>39</v>
      </c>
      <c r="B57" s="32"/>
      <c r="C57" s="36"/>
      <c r="D57" s="121" t="s">
        <v>112</v>
      </c>
      <c r="E57" s="120">
        <f>E53*0.084</f>
        <v>33.347999999999999</v>
      </c>
      <c r="F57" s="35">
        <v>0.05</v>
      </c>
      <c r="G57" s="64">
        <f t="shared" si="38"/>
        <v>35.0154</v>
      </c>
      <c r="H57" s="65" t="s">
        <v>113</v>
      </c>
      <c r="I57" s="37">
        <v>0</v>
      </c>
      <c r="J57" s="38">
        <f t="shared" si="32"/>
        <v>0</v>
      </c>
      <c r="K57" s="39">
        <v>0</v>
      </c>
      <c r="L57" s="40">
        <f t="shared" si="33"/>
        <v>0</v>
      </c>
      <c r="M57" s="40">
        <f t="shared" si="34"/>
        <v>0</v>
      </c>
      <c r="N57" s="40">
        <v>0</v>
      </c>
      <c r="O57" s="40">
        <f t="shared" si="35"/>
        <v>0</v>
      </c>
      <c r="P57" s="40">
        <f t="shared" si="36"/>
        <v>0</v>
      </c>
      <c r="Q57" s="30">
        <f t="shared" si="37"/>
        <v>0</v>
      </c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3"/>
      <c r="BD57" s="143"/>
      <c r="BE57" s="143"/>
      <c r="BF57" s="143"/>
      <c r="BG57" s="143"/>
      <c r="BH57" s="143"/>
      <c r="BI57" s="143"/>
      <c r="BJ57" s="143"/>
      <c r="BK57" s="143"/>
      <c r="BL57" s="143"/>
      <c r="BM57" s="143"/>
      <c r="BN57" s="143"/>
      <c r="BO57" s="143"/>
      <c r="BP57" s="143"/>
      <c r="BQ57" s="143"/>
      <c r="BR57" s="143"/>
      <c r="BS57" s="143"/>
      <c r="BT57" s="143"/>
      <c r="BU57" s="143"/>
      <c r="BV57" s="143"/>
      <c r="BW57" s="143"/>
      <c r="BX57" s="143"/>
      <c r="BY57" s="143"/>
      <c r="BZ57" s="143"/>
      <c r="CA57" s="143"/>
      <c r="CB57" s="143"/>
      <c r="CC57" s="143"/>
      <c r="CD57" s="143"/>
      <c r="CE57" s="143"/>
      <c r="CF57" s="143"/>
      <c r="CG57" s="143"/>
      <c r="CH57" s="143"/>
      <c r="CI57" s="143"/>
      <c r="CJ57" s="143"/>
      <c r="CK57" s="143"/>
      <c r="CL57" s="143"/>
      <c r="CM57" s="143"/>
      <c r="CN57" s="143"/>
      <c r="CO57" s="143"/>
      <c r="CP57" s="143"/>
      <c r="CQ57" s="143"/>
      <c r="CR57" s="143"/>
      <c r="CS57" s="143"/>
      <c r="CT57" s="143"/>
      <c r="CU57" s="143"/>
      <c r="CV57" s="143"/>
      <c r="CW57" s="143"/>
      <c r="CX57" s="143"/>
      <c r="CY57" s="143"/>
      <c r="CZ57" s="143"/>
      <c r="DA57" s="143"/>
      <c r="DB57" s="143"/>
      <c r="DC57" s="143"/>
      <c r="DD57" s="143"/>
      <c r="DE57" s="143"/>
      <c r="DF57" s="143"/>
      <c r="DG57" s="143"/>
      <c r="DH57" s="143"/>
      <c r="DI57" s="143"/>
      <c r="DJ57" s="143"/>
      <c r="DK57" s="143"/>
      <c r="DL57" s="143"/>
      <c r="DM57" s="143"/>
      <c r="DN57" s="143"/>
      <c r="DO57" s="143"/>
      <c r="DP57" s="143"/>
      <c r="DQ57" s="143"/>
      <c r="DR57" s="143"/>
      <c r="DS57" s="143"/>
      <c r="DT57" s="143"/>
      <c r="DU57" s="143"/>
      <c r="DV57" s="143"/>
      <c r="DW57" s="143"/>
      <c r="DX57" s="143"/>
      <c r="DY57" s="143"/>
      <c r="DZ57" s="143"/>
      <c r="EA57" s="143"/>
      <c r="EB57" s="143"/>
      <c r="EC57" s="143"/>
      <c r="ED57" s="143"/>
      <c r="EE57" s="143"/>
      <c r="EF57" s="143"/>
      <c r="EG57" s="143"/>
      <c r="EH57" s="143"/>
      <c r="EI57" s="143"/>
      <c r="EJ57" s="143"/>
      <c r="EK57" s="143"/>
      <c r="EL57" s="143"/>
      <c r="EM57" s="143"/>
      <c r="EN57" s="143"/>
      <c r="EO57" s="143"/>
      <c r="EP57" s="143"/>
      <c r="EQ57" s="143"/>
      <c r="ER57" s="143"/>
      <c r="ES57" s="143"/>
      <c r="ET57" s="143"/>
      <c r="EU57" s="143"/>
      <c r="EV57" s="143"/>
      <c r="EW57" s="143"/>
      <c r="EX57" s="143"/>
      <c r="EY57" s="143"/>
      <c r="EZ57" s="143"/>
      <c r="FA57" s="143"/>
      <c r="FB57" s="143"/>
      <c r="FC57" s="143"/>
    </row>
    <row r="58" spans="1:159" s="73" customFormat="1">
      <c r="A58" s="74">
        <f>IF(F58&lt;&gt;"",1+MAX($A$2:A57),"")</f>
        <v>40</v>
      </c>
      <c r="B58" s="32"/>
      <c r="C58" s="36"/>
      <c r="D58" s="119" t="s">
        <v>122</v>
      </c>
      <c r="E58" s="120">
        <v>354</v>
      </c>
      <c r="F58" s="63">
        <v>0.1</v>
      </c>
      <c r="G58" s="64">
        <f t="shared" si="38"/>
        <v>389.40000000000003</v>
      </c>
      <c r="H58" s="71" t="s">
        <v>37</v>
      </c>
      <c r="I58" s="37">
        <v>0</v>
      </c>
      <c r="J58" s="38">
        <f t="shared" si="32"/>
        <v>0</v>
      </c>
      <c r="K58" s="39">
        <v>0</v>
      </c>
      <c r="L58" s="40">
        <f t="shared" si="33"/>
        <v>0</v>
      </c>
      <c r="M58" s="40">
        <f t="shared" si="34"/>
        <v>0</v>
      </c>
      <c r="N58" s="40">
        <v>0</v>
      </c>
      <c r="O58" s="40">
        <f t="shared" si="35"/>
        <v>0</v>
      </c>
      <c r="P58" s="40">
        <f t="shared" si="36"/>
        <v>0</v>
      </c>
      <c r="Q58" s="30">
        <f t="shared" si="37"/>
        <v>0</v>
      </c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3"/>
      <c r="BD58" s="143"/>
      <c r="BE58" s="143"/>
      <c r="BF58" s="143"/>
      <c r="BG58" s="143"/>
      <c r="BH58" s="143"/>
      <c r="BI58" s="143"/>
      <c r="BJ58" s="143"/>
      <c r="BK58" s="143"/>
      <c r="BL58" s="143"/>
      <c r="BM58" s="143"/>
      <c r="BN58" s="143"/>
      <c r="BO58" s="143"/>
      <c r="BP58" s="143"/>
      <c r="BQ58" s="143"/>
      <c r="BR58" s="143"/>
      <c r="BS58" s="143"/>
      <c r="BT58" s="143"/>
      <c r="BU58" s="143"/>
      <c r="BV58" s="143"/>
      <c r="BW58" s="143"/>
      <c r="BX58" s="143"/>
      <c r="BY58" s="143"/>
      <c r="BZ58" s="143"/>
      <c r="CA58" s="143"/>
      <c r="CB58" s="143"/>
      <c r="CC58" s="143"/>
      <c r="CD58" s="143"/>
      <c r="CE58" s="143"/>
      <c r="CF58" s="143"/>
      <c r="CG58" s="143"/>
      <c r="CH58" s="143"/>
      <c r="CI58" s="143"/>
      <c r="CJ58" s="143"/>
      <c r="CK58" s="143"/>
      <c r="CL58" s="143"/>
      <c r="CM58" s="143"/>
      <c r="CN58" s="143"/>
      <c r="CO58" s="143"/>
      <c r="CP58" s="143"/>
      <c r="CQ58" s="143"/>
      <c r="CR58" s="143"/>
      <c r="CS58" s="143"/>
      <c r="CT58" s="143"/>
      <c r="CU58" s="143"/>
      <c r="CV58" s="143"/>
      <c r="CW58" s="143"/>
      <c r="CX58" s="143"/>
      <c r="CY58" s="143"/>
      <c r="CZ58" s="143"/>
      <c r="DA58" s="143"/>
      <c r="DB58" s="143"/>
      <c r="DC58" s="143"/>
      <c r="DD58" s="143"/>
      <c r="DE58" s="143"/>
      <c r="DF58" s="143"/>
      <c r="DG58" s="143"/>
      <c r="DH58" s="143"/>
      <c r="DI58" s="143"/>
      <c r="DJ58" s="143"/>
      <c r="DK58" s="143"/>
      <c r="DL58" s="143"/>
      <c r="DM58" s="143"/>
      <c r="DN58" s="143"/>
      <c r="DO58" s="143"/>
      <c r="DP58" s="143"/>
      <c r="DQ58" s="143"/>
      <c r="DR58" s="143"/>
      <c r="DS58" s="143"/>
      <c r="DT58" s="143"/>
      <c r="DU58" s="143"/>
      <c r="DV58" s="143"/>
      <c r="DW58" s="143"/>
      <c r="DX58" s="143"/>
      <c r="DY58" s="143"/>
      <c r="DZ58" s="143"/>
      <c r="EA58" s="143"/>
      <c r="EB58" s="143"/>
      <c r="EC58" s="143"/>
      <c r="ED58" s="143"/>
      <c r="EE58" s="143"/>
      <c r="EF58" s="143"/>
      <c r="EG58" s="143"/>
      <c r="EH58" s="143"/>
      <c r="EI58" s="143"/>
      <c r="EJ58" s="143"/>
      <c r="EK58" s="143"/>
      <c r="EL58" s="143"/>
      <c r="EM58" s="143"/>
      <c r="EN58" s="143"/>
      <c r="EO58" s="143"/>
      <c r="EP58" s="143"/>
      <c r="EQ58" s="143"/>
      <c r="ER58" s="143"/>
      <c r="ES58" s="143"/>
      <c r="ET58" s="143"/>
      <c r="EU58" s="143"/>
      <c r="EV58" s="143"/>
      <c r="EW58" s="143"/>
      <c r="EX58" s="143"/>
      <c r="EY58" s="143"/>
      <c r="EZ58" s="143"/>
      <c r="FA58" s="143"/>
      <c r="FB58" s="143"/>
      <c r="FC58" s="143"/>
    </row>
    <row r="59" spans="1:159" s="73" customFormat="1">
      <c r="A59" s="74">
        <f>IF(F59&lt;&gt;"",1+MAX($A$2:A58),"")</f>
        <v>41</v>
      </c>
      <c r="B59" s="32"/>
      <c r="C59" s="36"/>
      <c r="D59" s="121" t="s">
        <v>107</v>
      </c>
      <c r="E59" s="120">
        <f>ROUNDUP(E58/32,0)</f>
        <v>12</v>
      </c>
      <c r="F59" s="63">
        <v>0</v>
      </c>
      <c r="G59" s="64">
        <f t="shared" si="38"/>
        <v>12</v>
      </c>
      <c r="H59" s="65" t="s">
        <v>38</v>
      </c>
      <c r="I59" s="37">
        <v>0</v>
      </c>
      <c r="J59" s="38">
        <f t="shared" si="32"/>
        <v>0</v>
      </c>
      <c r="K59" s="39">
        <v>0</v>
      </c>
      <c r="L59" s="40">
        <f t="shared" si="33"/>
        <v>0</v>
      </c>
      <c r="M59" s="40">
        <f t="shared" si="34"/>
        <v>0</v>
      </c>
      <c r="N59" s="40">
        <v>0</v>
      </c>
      <c r="O59" s="40">
        <f t="shared" si="35"/>
        <v>0</v>
      </c>
      <c r="P59" s="40">
        <f t="shared" si="36"/>
        <v>0</v>
      </c>
      <c r="Q59" s="30">
        <f t="shared" si="37"/>
        <v>0</v>
      </c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143"/>
      <c r="BC59" s="143"/>
      <c r="BD59" s="143"/>
      <c r="BE59" s="143"/>
      <c r="BF59" s="143"/>
      <c r="BG59" s="143"/>
      <c r="BH59" s="143"/>
      <c r="BI59" s="143"/>
      <c r="BJ59" s="143"/>
      <c r="BK59" s="143"/>
      <c r="BL59" s="143"/>
      <c r="BM59" s="143"/>
      <c r="BN59" s="143"/>
      <c r="BO59" s="143"/>
      <c r="BP59" s="143"/>
      <c r="BQ59" s="143"/>
      <c r="BR59" s="143"/>
      <c r="BS59" s="143"/>
      <c r="BT59" s="143"/>
      <c r="BU59" s="143"/>
      <c r="BV59" s="143"/>
      <c r="BW59" s="143"/>
      <c r="BX59" s="143"/>
      <c r="BY59" s="143"/>
      <c r="BZ59" s="143"/>
      <c r="CA59" s="143"/>
      <c r="CB59" s="143"/>
      <c r="CC59" s="143"/>
      <c r="CD59" s="143"/>
      <c r="CE59" s="143"/>
      <c r="CF59" s="143"/>
      <c r="CG59" s="143"/>
      <c r="CH59" s="143"/>
      <c r="CI59" s="143"/>
      <c r="CJ59" s="143"/>
      <c r="CK59" s="143"/>
      <c r="CL59" s="143"/>
      <c r="CM59" s="143"/>
      <c r="CN59" s="143"/>
      <c r="CO59" s="143"/>
      <c r="CP59" s="143"/>
      <c r="CQ59" s="143"/>
      <c r="CR59" s="143"/>
      <c r="CS59" s="143"/>
      <c r="CT59" s="143"/>
      <c r="CU59" s="143"/>
      <c r="CV59" s="143"/>
      <c r="CW59" s="143"/>
      <c r="CX59" s="143"/>
      <c r="CY59" s="143"/>
      <c r="CZ59" s="143"/>
      <c r="DA59" s="143"/>
      <c r="DB59" s="143"/>
      <c r="DC59" s="143"/>
      <c r="DD59" s="143"/>
      <c r="DE59" s="143"/>
      <c r="DF59" s="143"/>
      <c r="DG59" s="143"/>
      <c r="DH59" s="143"/>
      <c r="DI59" s="143"/>
      <c r="DJ59" s="143"/>
      <c r="DK59" s="143"/>
      <c r="DL59" s="143"/>
      <c r="DM59" s="143"/>
      <c r="DN59" s="143"/>
      <c r="DO59" s="143"/>
      <c r="DP59" s="143"/>
      <c r="DQ59" s="143"/>
      <c r="DR59" s="143"/>
      <c r="DS59" s="143"/>
      <c r="DT59" s="143"/>
      <c r="DU59" s="143"/>
      <c r="DV59" s="143"/>
      <c r="DW59" s="143"/>
      <c r="DX59" s="143"/>
      <c r="DY59" s="143"/>
      <c r="DZ59" s="143"/>
      <c r="EA59" s="143"/>
      <c r="EB59" s="143"/>
      <c r="EC59" s="143"/>
      <c r="ED59" s="143"/>
      <c r="EE59" s="143"/>
      <c r="EF59" s="143"/>
      <c r="EG59" s="143"/>
      <c r="EH59" s="143"/>
      <c r="EI59" s="143"/>
      <c r="EJ59" s="143"/>
      <c r="EK59" s="143"/>
      <c r="EL59" s="143"/>
      <c r="EM59" s="143"/>
      <c r="EN59" s="143"/>
      <c r="EO59" s="143"/>
      <c r="EP59" s="143"/>
      <c r="EQ59" s="143"/>
      <c r="ER59" s="143"/>
      <c r="ES59" s="143"/>
      <c r="ET59" s="143"/>
      <c r="EU59" s="143"/>
      <c r="EV59" s="143"/>
      <c r="EW59" s="143"/>
      <c r="EX59" s="143"/>
      <c r="EY59" s="143"/>
      <c r="EZ59" s="143"/>
      <c r="FA59" s="143"/>
      <c r="FB59" s="143"/>
      <c r="FC59" s="143"/>
    </row>
    <row r="60" spans="1:159" s="73" customFormat="1">
      <c r="A60" s="74">
        <f>IF(F60&lt;&gt;"",1+MAX($A$2:A59),"")</f>
        <v>42</v>
      </c>
      <c r="B60" s="32"/>
      <c r="C60" s="36"/>
      <c r="D60" s="121" t="s">
        <v>110</v>
      </c>
      <c r="E60" s="120">
        <f>ROUNDUP(E58*1.33,0)</f>
        <v>471</v>
      </c>
      <c r="F60" s="63">
        <v>0</v>
      </c>
      <c r="G60" s="64">
        <f t="shared" si="38"/>
        <v>471</v>
      </c>
      <c r="H60" s="65" t="s">
        <v>38</v>
      </c>
      <c r="I60" s="37">
        <v>0</v>
      </c>
      <c r="J60" s="38">
        <f t="shared" si="32"/>
        <v>0</v>
      </c>
      <c r="K60" s="39">
        <v>0</v>
      </c>
      <c r="L60" s="40">
        <f t="shared" si="33"/>
        <v>0</v>
      </c>
      <c r="M60" s="40">
        <f t="shared" si="34"/>
        <v>0</v>
      </c>
      <c r="N60" s="40">
        <v>0</v>
      </c>
      <c r="O60" s="40">
        <f t="shared" si="35"/>
        <v>0</v>
      </c>
      <c r="P60" s="40">
        <f t="shared" si="36"/>
        <v>0</v>
      </c>
      <c r="Q60" s="30">
        <f t="shared" si="37"/>
        <v>0</v>
      </c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43"/>
      <c r="BD60" s="143"/>
      <c r="BE60" s="143"/>
      <c r="BF60" s="143"/>
      <c r="BG60" s="143"/>
      <c r="BH60" s="143"/>
      <c r="BI60" s="143"/>
      <c r="BJ60" s="143"/>
      <c r="BK60" s="143"/>
      <c r="BL60" s="143"/>
      <c r="BM60" s="143"/>
      <c r="BN60" s="143"/>
      <c r="BO60" s="143"/>
      <c r="BP60" s="143"/>
      <c r="BQ60" s="143"/>
      <c r="BR60" s="143"/>
      <c r="BS60" s="143"/>
      <c r="BT60" s="143"/>
      <c r="BU60" s="143"/>
      <c r="BV60" s="143"/>
      <c r="BW60" s="143"/>
      <c r="BX60" s="143"/>
      <c r="BY60" s="143"/>
      <c r="BZ60" s="143"/>
      <c r="CA60" s="143"/>
      <c r="CB60" s="143"/>
      <c r="CC60" s="143"/>
      <c r="CD60" s="143"/>
      <c r="CE60" s="143"/>
      <c r="CF60" s="143"/>
      <c r="CG60" s="143"/>
      <c r="CH60" s="143"/>
      <c r="CI60" s="143"/>
      <c r="CJ60" s="143"/>
      <c r="CK60" s="143"/>
      <c r="CL60" s="143"/>
      <c r="CM60" s="143"/>
      <c r="CN60" s="143"/>
      <c r="CO60" s="143"/>
      <c r="CP60" s="143"/>
      <c r="CQ60" s="143"/>
      <c r="CR60" s="143"/>
      <c r="CS60" s="143"/>
      <c r="CT60" s="143"/>
      <c r="CU60" s="143"/>
      <c r="CV60" s="143"/>
      <c r="CW60" s="143"/>
      <c r="CX60" s="143"/>
      <c r="CY60" s="143"/>
      <c r="CZ60" s="143"/>
      <c r="DA60" s="143"/>
      <c r="DB60" s="143"/>
      <c r="DC60" s="143"/>
      <c r="DD60" s="143"/>
      <c r="DE60" s="143"/>
      <c r="DF60" s="143"/>
      <c r="DG60" s="143"/>
      <c r="DH60" s="143"/>
      <c r="DI60" s="143"/>
      <c r="DJ60" s="143"/>
      <c r="DK60" s="143"/>
      <c r="DL60" s="143"/>
      <c r="DM60" s="143"/>
      <c r="DN60" s="143"/>
      <c r="DO60" s="143"/>
      <c r="DP60" s="143"/>
      <c r="DQ60" s="143"/>
      <c r="DR60" s="143"/>
      <c r="DS60" s="143"/>
      <c r="DT60" s="143"/>
      <c r="DU60" s="143"/>
      <c r="DV60" s="143"/>
      <c r="DW60" s="143"/>
      <c r="DX60" s="143"/>
      <c r="DY60" s="143"/>
      <c r="DZ60" s="143"/>
      <c r="EA60" s="143"/>
      <c r="EB60" s="143"/>
      <c r="EC60" s="143"/>
      <c r="ED60" s="143"/>
      <c r="EE60" s="143"/>
      <c r="EF60" s="143"/>
      <c r="EG60" s="143"/>
      <c r="EH60" s="143"/>
      <c r="EI60" s="143"/>
      <c r="EJ60" s="143"/>
      <c r="EK60" s="143"/>
      <c r="EL60" s="143"/>
      <c r="EM60" s="143"/>
      <c r="EN60" s="143"/>
      <c r="EO60" s="143"/>
      <c r="EP60" s="143"/>
      <c r="EQ60" s="143"/>
      <c r="ER60" s="143"/>
      <c r="ES60" s="143"/>
      <c r="ET60" s="143"/>
      <c r="EU60" s="143"/>
      <c r="EV60" s="143"/>
      <c r="EW60" s="143"/>
      <c r="EX60" s="143"/>
      <c r="EY60" s="143"/>
      <c r="EZ60" s="143"/>
      <c r="FA60" s="143"/>
      <c r="FB60" s="143"/>
      <c r="FC60" s="143"/>
    </row>
    <row r="61" spans="1:159" s="73" customFormat="1">
      <c r="A61" s="74">
        <f>IF(F61&lt;&gt;"",1+MAX($A$2:A60),"")</f>
        <v>43</v>
      </c>
      <c r="B61" s="32"/>
      <c r="C61" s="36"/>
      <c r="D61" s="121" t="s">
        <v>111</v>
      </c>
      <c r="E61" s="120">
        <f>ROUNDUP(E59*16,0)</f>
        <v>192</v>
      </c>
      <c r="F61" s="63">
        <v>0.05</v>
      </c>
      <c r="G61" s="64">
        <f t="shared" si="38"/>
        <v>201.60000000000002</v>
      </c>
      <c r="H61" s="65" t="s">
        <v>39</v>
      </c>
      <c r="I61" s="37">
        <v>0</v>
      </c>
      <c r="J61" s="38">
        <f t="shared" si="32"/>
        <v>0</v>
      </c>
      <c r="K61" s="39">
        <v>0</v>
      </c>
      <c r="L61" s="40">
        <f t="shared" si="33"/>
        <v>0</v>
      </c>
      <c r="M61" s="40">
        <f t="shared" si="34"/>
        <v>0</v>
      </c>
      <c r="N61" s="40">
        <v>0</v>
      </c>
      <c r="O61" s="40">
        <f t="shared" si="35"/>
        <v>0</v>
      </c>
      <c r="P61" s="40">
        <f t="shared" si="36"/>
        <v>0</v>
      </c>
      <c r="Q61" s="30">
        <f t="shared" si="37"/>
        <v>0</v>
      </c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143"/>
      <c r="AY61" s="143"/>
      <c r="AZ61" s="143"/>
      <c r="BA61" s="143"/>
      <c r="BB61" s="143"/>
      <c r="BC61" s="143"/>
      <c r="BD61" s="143"/>
      <c r="BE61" s="143"/>
      <c r="BF61" s="143"/>
      <c r="BG61" s="143"/>
      <c r="BH61" s="143"/>
      <c r="BI61" s="143"/>
      <c r="BJ61" s="143"/>
      <c r="BK61" s="143"/>
      <c r="BL61" s="143"/>
      <c r="BM61" s="143"/>
      <c r="BN61" s="143"/>
      <c r="BO61" s="143"/>
      <c r="BP61" s="143"/>
      <c r="BQ61" s="143"/>
      <c r="BR61" s="143"/>
      <c r="BS61" s="143"/>
      <c r="BT61" s="143"/>
      <c r="BU61" s="143"/>
      <c r="BV61" s="143"/>
      <c r="BW61" s="143"/>
      <c r="BX61" s="143"/>
      <c r="BY61" s="143"/>
      <c r="BZ61" s="143"/>
      <c r="CA61" s="143"/>
      <c r="CB61" s="143"/>
      <c r="CC61" s="143"/>
      <c r="CD61" s="143"/>
      <c r="CE61" s="143"/>
      <c r="CF61" s="143"/>
      <c r="CG61" s="143"/>
      <c r="CH61" s="143"/>
      <c r="CI61" s="143"/>
      <c r="CJ61" s="143"/>
      <c r="CK61" s="143"/>
      <c r="CL61" s="143"/>
      <c r="CM61" s="143"/>
      <c r="CN61" s="143"/>
      <c r="CO61" s="143"/>
      <c r="CP61" s="143"/>
      <c r="CQ61" s="143"/>
      <c r="CR61" s="143"/>
      <c r="CS61" s="143"/>
      <c r="CT61" s="143"/>
      <c r="CU61" s="143"/>
      <c r="CV61" s="143"/>
      <c r="CW61" s="143"/>
      <c r="CX61" s="143"/>
      <c r="CY61" s="143"/>
      <c r="CZ61" s="143"/>
      <c r="DA61" s="143"/>
      <c r="DB61" s="143"/>
      <c r="DC61" s="143"/>
      <c r="DD61" s="143"/>
      <c r="DE61" s="143"/>
      <c r="DF61" s="143"/>
      <c r="DG61" s="143"/>
      <c r="DH61" s="143"/>
      <c r="DI61" s="143"/>
      <c r="DJ61" s="143"/>
      <c r="DK61" s="143"/>
      <c r="DL61" s="143"/>
      <c r="DM61" s="143"/>
      <c r="DN61" s="143"/>
      <c r="DO61" s="143"/>
      <c r="DP61" s="143"/>
      <c r="DQ61" s="143"/>
      <c r="DR61" s="143"/>
      <c r="DS61" s="143"/>
      <c r="DT61" s="143"/>
      <c r="DU61" s="143"/>
      <c r="DV61" s="143"/>
      <c r="DW61" s="143"/>
      <c r="DX61" s="143"/>
      <c r="DY61" s="143"/>
      <c r="DZ61" s="143"/>
      <c r="EA61" s="143"/>
      <c r="EB61" s="143"/>
      <c r="EC61" s="143"/>
      <c r="ED61" s="143"/>
      <c r="EE61" s="143"/>
      <c r="EF61" s="143"/>
      <c r="EG61" s="143"/>
      <c r="EH61" s="143"/>
      <c r="EI61" s="143"/>
      <c r="EJ61" s="143"/>
      <c r="EK61" s="143"/>
      <c r="EL61" s="143"/>
      <c r="EM61" s="143"/>
      <c r="EN61" s="143"/>
      <c r="EO61" s="143"/>
      <c r="EP61" s="143"/>
      <c r="EQ61" s="143"/>
      <c r="ER61" s="143"/>
      <c r="ES61" s="143"/>
      <c r="ET61" s="143"/>
      <c r="EU61" s="143"/>
      <c r="EV61" s="143"/>
      <c r="EW61" s="143"/>
      <c r="EX61" s="143"/>
      <c r="EY61" s="143"/>
      <c r="EZ61" s="143"/>
      <c r="FA61" s="143"/>
      <c r="FB61" s="143"/>
      <c r="FC61" s="143"/>
    </row>
    <row r="62" spans="1:159" s="73" customFormat="1">
      <c r="A62" s="74">
        <f>IF(F62&lt;&gt;"",1+MAX($A$2:A61),"")</f>
        <v>44</v>
      </c>
      <c r="B62" s="32"/>
      <c r="C62" s="36"/>
      <c r="D62" s="121" t="s">
        <v>112</v>
      </c>
      <c r="E62" s="120">
        <f>E58*0.084</f>
        <v>29.736000000000001</v>
      </c>
      <c r="F62" s="35">
        <v>0.05</v>
      </c>
      <c r="G62" s="64">
        <f t="shared" si="38"/>
        <v>31.222800000000003</v>
      </c>
      <c r="H62" s="65" t="s">
        <v>113</v>
      </c>
      <c r="I62" s="37">
        <v>0</v>
      </c>
      <c r="J62" s="38">
        <f t="shared" si="32"/>
        <v>0</v>
      </c>
      <c r="K62" s="39">
        <v>0</v>
      </c>
      <c r="L62" s="40">
        <f t="shared" si="33"/>
        <v>0</v>
      </c>
      <c r="M62" s="40">
        <f t="shared" si="34"/>
        <v>0</v>
      </c>
      <c r="N62" s="40">
        <v>0</v>
      </c>
      <c r="O62" s="40">
        <f t="shared" si="35"/>
        <v>0</v>
      </c>
      <c r="P62" s="40">
        <f t="shared" si="36"/>
        <v>0</v>
      </c>
      <c r="Q62" s="30">
        <f t="shared" si="37"/>
        <v>0</v>
      </c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3"/>
      <c r="BB62" s="143"/>
      <c r="BC62" s="143"/>
      <c r="BD62" s="143"/>
      <c r="BE62" s="143"/>
      <c r="BF62" s="143"/>
      <c r="BG62" s="143"/>
      <c r="BH62" s="143"/>
      <c r="BI62" s="143"/>
      <c r="BJ62" s="143"/>
      <c r="BK62" s="143"/>
      <c r="BL62" s="143"/>
      <c r="BM62" s="143"/>
      <c r="BN62" s="143"/>
      <c r="BO62" s="143"/>
      <c r="BP62" s="143"/>
      <c r="BQ62" s="143"/>
      <c r="BR62" s="143"/>
      <c r="BS62" s="143"/>
      <c r="BT62" s="143"/>
      <c r="BU62" s="143"/>
      <c r="BV62" s="143"/>
      <c r="BW62" s="143"/>
      <c r="BX62" s="143"/>
      <c r="BY62" s="143"/>
      <c r="BZ62" s="143"/>
      <c r="CA62" s="143"/>
      <c r="CB62" s="143"/>
      <c r="CC62" s="143"/>
      <c r="CD62" s="143"/>
      <c r="CE62" s="143"/>
      <c r="CF62" s="143"/>
      <c r="CG62" s="143"/>
      <c r="CH62" s="143"/>
      <c r="CI62" s="143"/>
      <c r="CJ62" s="143"/>
      <c r="CK62" s="143"/>
      <c r="CL62" s="143"/>
      <c r="CM62" s="143"/>
      <c r="CN62" s="143"/>
      <c r="CO62" s="143"/>
      <c r="CP62" s="143"/>
      <c r="CQ62" s="143"/>
      <c r="CR62" s="143"/>
      <c r="CS62" s="143"/>
      <c r="CT62" s="143"/>
      <c r="CU62" s="143"/>
      <c r="CV62" s="143"/>
      <c r="CW62" s="143"/>
      <c r="CX62" s="143"/>
      <c r="CY62" s="143"/>
      <c r="CZ62" s="143"/>
      <c r="DA62" s="143"/>
      <c r="DB62" s="143"/>
      <c r="DC62" s="143"/>
      <c r="DD62" s="143"/>
      <c r="DE62" s="143"/>
      <c r="DF62" s="143"/>
      <c r="DG62" s="143"/>
      <c r="DH62" s="143"/>
      <c r="DI62" s="143"/>
      <c r="DJ62" s="143"/>
      <c r="DK62" s="143"/>
      <c r="DL62" s="143"/>
      <c r="DM62" s="143"/>
      <c r="DN62" s="143"/>
      <c r="DO62" s="143"/>
      <c r="DP62" s="143"/>
      <c r="DQ62" s="143"/>
      <c r="DR62" s="143"/>
      <c r="DS62" s="143"/>
      <c r="DT62" s="143"/>
      <c r="DU62" s="143"/>
      <c r="DV62" s="143"/>
      <c r="DW62" s="143"/>
      <c r="DX62" s="143"/>
      <c r="DY62" s="143"/>
      <c r="DZ62" s="143"/>
      <c r="EA62" s="143"/>
      <c r="EB62" s="143"/>
      <c r="EC62" s="143"/>
      <c r="ED62" s="143"/>
      <c r="EE62" s="143"/>
      <c r="EF62" s="143"/>
      <c r="EG62" s="143"/>
      <c r="EH62" s="143"/>
      <c r="EI62" s="143"/>
      <c r="EJ62" s="143"/>
      <c r="EK62" s="143"/>
      <c r="EL62" s="143"/>
      <c r="EM62" s="143"/>
      <c r="EN62" s="143"/>
      <c r="EO62" s="143"/>
      <c r="EP62" s="143"/>
      <c r="EQ62" s="143"/>
      <c r="ER62" s="143"/>
      <c r="ES62" s="143"/>
      <c r="ET62" s="143"/>
      <c r="EU62" s="143"/>
      <c r="EV62" s="143"/>
      <c r="EW62" s="143"/>
      <c r="EX62" s="143"/>
      <c r="EY62" s="143"/>
      <c r="EZ62" s="143"/>
      <c r="FA62" s="143"/>
      <c r="FB62" s="143"/>
      <c r="FC62" s="143"/>
    </row>
    <row r="63" spans="1:159" s="73" customFormat="1">
      <c r="A63" s="74">
        <f>IF(F63&lt;&gt;"",1+MAX($A$2:A62),"")</f>
        <v>45</v>
      </c>
      <c r="B63" s="32"/>
      <c r="C63" s="36"/>
      <c r="D63" s="119" t="s">
        <v>125</v>
      </c>
      <c r="E63" s="120">
        <f>376/2</f>
        <v>188</v>
      </c>
      <c r="F63" s="63">
        <v>0.05</v>
      </c>
      <c r="G63" s="64">
        <f t="shared" si="38"/>
        <v>197.4</v>
      </c>
      <c r="H63" s="71" t="s">
        <v>39</v>
      </c>
      <c r="I63" s="37">
        <v>0</v>
      </c>
      <c r="J63" s="38">
        <f t="shared" si="32"/>
        <v>0</v>
      </c>
      <c r="K63" s="39">
        <v>0</v>
      </c>
      <c r="L63" s="40">
        <f t="shared" si="33"/>
        <v>0</v>
      </c>
      <c r="M63" s="40">
        <f t="shared" si="34"/>
        <v>0</v>
      </c>
      <c r="N63" s="40">
        <v>0</v>
      </c>
      <c r="O63" s="40">
        <f t="shared" si="35"/>
        <v>0</v>
      </c>
      <c r="P63" s="40">
        <f t="shared" si="36"/>
        <v>0</v>
      </c>
      <c r="Q63" s="30">
        <f t="shared" si="37"/>
        <v>0</v>
      </c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3"/>
      <c r="AL63" s="143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3"/>
      <c r="BB63" s="143"/>
      <c r="BC63" s="143"/>
      <c r="BD63" s="143"/>
      <c r="BE63" s="143"/>
      <c r="BF63" s="143"/>
      <c r="BG63" s="143"/>
      <c r="BH63" s="143"/>
      <c r="BI63" s="143"/>
      <c r="BJ63" s="143"/>
      <c r="BK63" s="143"/>
      <c r="BL63" s="143"/>
      <c r="BM63" s="143"/>
      <c r="BN63" s="143"/>
      <c r="BO63" s="143"/>
      <c r="BP63" s="143"/>
      <c r="BQ63" s="143"/>
      <c r="BR63" s="143"/>
      <c r="BS63" s="143"/>
      <c r="BT63" s="143"/>
      <c r="BU63" s="143"/>
      <c r="BV63" s="143"/>
      <c r="BW63" s="143"/>
      <c r="BX63" s="143"/>
      <c r="BY63" s="143"/>
      <c r="BZ63" s="143"/>
      <c r="CA63" s="143"/>
      <c r="CB63" s="143"/>
      <c r="CC63" s="143"/>
      <c r="CD63" s="143"/>
      <c r="CE63" s="143"/>
      <c r="CF63" s="143"/>
      <c r="CG63" s="143"/>
      <c r="CH63" s="143"/>
      <c r="CI63" s="143"/>
      <c r="CJ63" s="143"/>
      <c r="CK63" s="143"/>
      <c r="CL63" s="143"/>
      <c r="CM63" s="143"/>
      <c r="CN63" s="143"/>
      <c r="CO63" s="143"/>
      <c r="CP63" s="143"/>
      <c r="CQ63" s="143"/>
      <c r="CR63" s="143"/>
      <c r="CS63" s="143"/>
      <c r="CT63" s="143"/>
      <c r="CU63" s="143"/>
      <c r="CV63" s="143"/>
      <c r="CW63" s="143"/>
      <c r="CX63" s="143"/>
      <c r="CY63" s="143"/>
      <c r="CZ63" s="143"/>
      <c r="DA63" s="143"/>
      <c r="DB63" s="143"/>
      <c r="DC63" s="143"/>
      <c r="DD63" s="143"/>
      <c r="DE63" s="143"/>
      <c r="DF63" s="143"/>
      <c r="DG63" s="143"/>
      <c r="DH63" s="143"/>
      <c r="DI63" s="143"/>
      <c r="DJ63" s="143"/>
      <c r="DK63" s="143"/>
      <c r="DL63" s="143"/>
      <c r="DM63" s="143"/>
      <c r="DN63" s="143"/>
      <c r="DO63" s="143"/>
      <c r="DP63" s="143"/>
      <c r="DQ63" s="143"/>
      <c r="DR63" s="143"/>
      <c r="DS63" s="143"/>
      <c r="DT63" s="143"/>
      <c r="DU63" s="143"/>
      <c r="DV63" s="143"/>
      <c r="DW63" s="143"/>
      <c r="DX63" s="143"/>
      <c r="DY63" s="143"/>
      <c r="DZ63" s="143"/>
      <c r="EA63" s="143"/>
      <c r="EB63" s="143"/>
      <c r="EC63" s="143"/>
      <c r="ED63" s="143"/>
      <c r="EE63" s="143"/>
      <c r="EF63" s="143"/>
      <c r="EG63" s="143"/>
      <c r="EH63" s="143"/>
      <c r="EI63" s="143"/>
      <c r="EJ63" s="143"/>
      <c r="EK63" s="143"/>
      <c r="EL63" s="143"/>
      <c r="EM63" s="143"/>
      <c r="EN63" s="143"/>
      <c r="EO63" s="143"/>
      <c r="EP63" s="143"/>
      <c r="EQ63" s="143"/>
      <c r="ER63" s="143"/>
      <c r="ES63" s="143"/>
      <c r="ET63" s="143"/>
      <c r="EU63" s="143"/>
      <c r="EV63" s="143"/>
      <c r="EW63" s="143"/>
      <c r="EX63" s="143"/>
      <c r="EY63" s="143"/>
      <c r="EZ63" s="143"/>
      <c r="FA63" s="143"/>
      <c r="FB63" s="143"/>
      <c r="FC63" s="143"/>
    </row>
    <row r="64" spans="1:159" s="73" customFormat="1">
      <c r="A64" s="74">
        <f>IF(F64&lt;&gt;"",1+MAX($A$2:A63),"")</f>
        <v>46</v>
      </c>
      <c r="B64" s="32"/>
      <c r="C64" s="36"/>
      <c r="D64" s="119" t="s">
        <v>119</v>
      </c>
      <c r="E64" s="120">
        <f>E52*3</f>
        <v>84</v>
      </c>
      <c r="F64" s="63">
        <v>0.05</v>
      </c>
      <c r="G64" s="64">
        <f t="shared" si="38"/>
        <v>88.2</v>
      </c>
      <c r="H64" s="71" t="s">
        <v>39</v>
      </c>
      <c r="I64" s="37">
        <v>0</v>
      </c>
      <c r="J64" s="38">
        <f t="shared" si="32"/>
        <v>0</v>
      </c>
      <c r="K64" s="39">
        <v>0</v>
      </c>
      <c r="L64" s="40">
        <f t="shared" si="33"/>
        <v>0</v>
      </c>
      <c r="M64" s="40">
        <f t="shared" si="34"/>
        <v>0</v>
      </c>
      <c r="N64" s="40">
        <v>0</v>
      </c>
      <c r="O64" s="40">
        <f t="shared" si="35"/>
        <v>0</v>
      </c>
      <c r="P64" s="40">
        <f t="shared" si="36"/>
        <v>0</v>
      </c>
      <c r="Q64" s="30">
        <f t="shared" si="37"/>
        <v>0</v>
      </c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3"/>
      <c r="BD64" s="143"/>
      <c r="BE64" s="143"/>
      <c r="BF64" s="143"/>
      <c r="BG64" s="143"/>
      <c r="BH64" s="143"/>
      <c r="BI64" s="143"/>
      <c r="BJ64" s="143"/>
      <c r="BK64" s="143"/>
      <c r="BL64" s="143"/>
      <c r="BM64" s="143"/>
      <c r="BN64" s="143"/>
      <c r="BO64" s="143"/>
      <c r="BP64" s="143"/>
      <c r="BQ64" s="143"/>
      <c r="BR64" s="143"/>
      <c r="BS64" s="143"/>
      <c r="BT64" s="143"/>
      <c r="BU64" s="143"/>
      <c r="BV64" s="143"/>
      <c r="BW64" s="143"/>
      <c r="BX64" s="143"/>
      <c r="BY64" s="143"/>
      <c r="BZ64" s="143"/>
      <c r="CA64" s="143"/>
      <c r="CB64" s="143"/>
      <c r="CC64" s="143"/>
      <c r="CD64" s="143"/>
      <c r="CE64" s="143"/>
      <c r="CF64" s="143"/>
      <c r="CG64" s="143"/>
      <c r="CH64" s="143"/>
      <c r="CI64" s="143"/>
      <c r="CJ64" s="143"/>
      <c r="CK64" s="143"/>
      <c r="CL64" s="143"/>
      <c r="CM64" s="143"/>
      <c r="CN64" s="143"/>
      <c r="CO64" s="143"/>
      <c r="CP64" s="143"/>
      <c r="CQ64" s="143"/>
      <c r="CR64" s="143"/>
      <c r="CS64" s="143"/>
      <c r="CT64" s="143"/>
      <c r="CU64" s="143"/>
      <c r="CV64" s="143"/>
      <c r="CW64" s="143"/>
      <c r="CX64" s="143"/>
      <c r="CY64" s="143"/>
      <c r="CZ64" s="143"/>
      <c r="DA64" s="143"/>
      <c r="DB64" s="143"/>
      <c r="DC64" s="143"/>
      <c r="DD64" s="143"/>
      <c r="DE64" s="143"/>
      <c r="DF64" s="143"/>
      <c r="DG64" s="143"/>
      <c r="DH64" s="143"/>
      <c r="DI64" s="143"/>
      <c r="DJ64" s="143"/>
      <c r="DK64" s="143"/>
      <c r="DL64" s="143"/>
      <c r="DM64" s="143"/>
      <c r="DN64" s="143"/>
      <c r="DO64" s="143"/>
      <c r="DP64" s="143"/>
      <c r="DQ64" s="143"/>
      <c r="DR64" s="143"/>
      <c r="DS64" s="143"/>
      <c r="DT64" s="143"/>
      <c r="DU64" s="143"/>
      <c r="DV64" s="143"/>
      <c r="DW64" s="143"/>
      <c r="DX64" s="143"/>
      <c r="DY64" s="143"/>
      <c r="DZ64" s="143"/>
      <c r="EA64" s="143"/>
      <c r="EB64" s="143"/>
      <c r="EC64" s="143"/>
      <c r="ED64" s="143"/>
      <c r="EE64" s="143"/>
      <c r="EF64" s="143"/>
      <c r="EG64" s="143"/>
      <c r="EH64" s="143"/>
      <c r="EI64" s="143"/>
      <c r="EJ64" s="143"/>
      <c r="EK64" s="143"/>
      <c r="EL64" s="143"/>
      <c r="EM64" s="143"/>
      <c r="EN64" s="143"/>
      <c r="EO64" s="143"/>
      <c r="EP64" s="143"/>
      <c r="EQ64" s="143"/>
      <c r="ER64" s="143"/>
      <c r="ES64" s="143"/>
      <c r="ET64" s="143"/>
      <c r="EU64" s="143"/>
      <c r="EV64" s="143"/>
      <c r="EW64" s="143"/>
      <c r="EX64" s="143"/>
      <c r="EY64" s="143"/>
      <c r="EZ64" s="143"/>
      <c r="FA64" s="143"/>
      <c r="FB64" s="143"/>
      <c r="FC64" s="143"/>
    </row>
    <row r="65" spans="1:159" s="73" customFormat="1">
      <c r="A65" s="74">
        <f>IF(F65&lt;&gt;"",1+MAX($A$2:A64),"")</f>
        <v>47</v>
      </c>
      <c r="B65" s="32"/>
      <c r="C65" s="36"/>
      <c r="D65" s="119" t="s">
        <v>120</v>
      </c>
      <c r="E65" s="120">
        <f>E52*4</f>
        <v>112</v>
      </c>
      <c r="F65" s="63">
        <v>0.05</v>
      </c>
      <c r="G65" s="64">
        <f t="shared" si="38"/>
        <v>117.60000000000001</v>
      </c>
      <c r="H65" s="71" t="s">
        <v>39</v>
      </c>
      <c r="I65" s="37">
        <v>0</v>
      </c>
      <c r="J65" s="38">
        <f t="shared" si="32"/>
        <v>0</v>
      </c>
      <c r="K65" s="39">
        <v>0</v>
      </c>
      <c r="L65" s="40">
        <f t="shared" si="33"/>
        <v>0</v>
      </c>
      <c r="M65" s="40">
        <f t="shared" si="34"/>
        <v>0</v>
      </c>
      <c r="N65" s="40">
        <v>0</v>
      </c>
      <c r="O65" s="40">
        <f t="shared" si="35"/>
        <v>0</v>
      </c>
      <c r="P65" s="40">
        <f t="shared" si="36"/>
        <v>0</v>
      </c>
      <c r="Q65" s="30">
        <f t="shared" si="37"/>
        <v>0</v>
      </c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3"/>
      <c r="AL65" s="143"/>
      <c r="AM65" s="143"/>
      <c r="AN65" s="143"/>
      <c r="AO65" s="143"/>
      <c r="AP65" s="143"/>
      <c r="AQ65" s="143"/>
      <c r="AR65" s="143"/>
      <c r="AS65" s="143"/>
      <c r="AT65" s="143"/>
      <c r="AU65" s="143"/>
      <c r="AV65" s="143"/>
      <c r="AW65" s="143"/>
      <c r="AX65" s="143"/>
      <c r="AY65" s="143"/>
      <c r="AZ65" s="143"/>
      <c r="BA65" s="143"/>
      <c r="BB65" s="143"/>
      <c r="BC65" s="143"/>
      <c r="BD65" s="143"/>
      <c r="BE65" s="143"/>
      <c r="BF65" s="143"/>
      <c r="BG65" s="143"/>
      <c r="BH65" s="143"/>
      <c r="BI65" s="143"/>
      <c r="BJ65" s="143"/>
      <c r="BK65" s="143"/>
      <c r="BL65" s="143"/>
      <c r="BM65" s="143"/>
      <c r="BN65" s="143"/>
      <c r="BO65" s="143"/>
      <c r="BP65" s="143"/>
      <c r="BQ65" s="143"/>
      <c r="BR65" s="143"/>
      <c r="BS65" s="143"/>
      <c r="BT65" s="143"/>
      <c r="BU65" s="143"/>
      <c r="BV65" s="143"/>
      <c r="BW65" s="143"/>
      <c r="BX65" s="143"/>
      <c r="BY65" s="143"/>
      <c r="BZ65" s="143"/>
      <c r="CA65" s="143"/>
      <c r="CB65" s="143"/>
      <c r="CC65" s="143"/>
      <c r="CD65" s="143"/>
      <c r="CE65" s="143"/>
      <c r="CF65" s="143"/>
      <c r="CG65" s="143"/>
      <c r="CH65" s="143"/>
      <c r="CI65" s="143"/>
      <c r="CJ65" s="143"/>
      <c r="CK65" s="143"/>
      <c r="CL65" s="143"/>
      <c r="CM65" s="143"/>
      <c r="CN65" s="143"/>
      <c r="CO65" s="143"/>
      <c r="CP65" s="143"/>
      <c r="CQ65" s="143"/>
      <c r="CR65" s="143"/>
      <c r="CS65" s="143"/>
      <c r="CT65" s="143"/>
      <c r="CU65" s="143"/>
      <c r="CV65" s="143"/>
      <c r="CW65" s="143"/>
      <c r="CX65" s="143"/>
      <c r="CY65" s="143"/>
      <c r="CZ65" s="143"/>
      <c r="DA65" s="143"/>
      <c r="DB65" s="143"/>
      <c r="DC65" s="143"/>
      <c r="DD65" s="143"/>
      <c r="DE65" s="143"/>
      <c r="DF65" s="143"/>
      <c r="DG65" s="143"/>
      <c r="DH65" s="143"/>
      <c r="DI65" s="143"/>
      <c r="DJ65" s="143"/>
      <c r="DK65" s="143"/>
      <c r="DL65" s="143"/>
      <c r="DM65" s="143"/>
      <c r="DN65" s="143"/>
      <c r="DO65" s="143"/>
      <c r="DP65" s="143"/>
      <c r="DQ65" s="143"/>
      <c r="DR65" s="143"/>
      <c r="DS65" s="143"/>
      <c r="DT65" s="143"/>
      <c r="DU65" s="143"/>
      <c r="DV65" s="143"/>
      <c r="DW65" s="143"/>
      <c r="DX65" s="143"/>
      <c r="DY65" s="143"/>
      <c r="DZ65" s="143"/>
      <c r="EA65" s="143"/>
      <c r="EB65" s="143"/>
      <c r="EC65" s="143"/>
      <c r="ED65" s="143"/>
      <c r="EE65" s="143"/>
      <c r="EF65" s="143"/>
      <c r="EG65" s="143"/>
      <c r="EH65" s="143"/>
      <c r="EI65" s="143"/>
      <c r="EJ65" s="143"/>
      <c r="EK65" s="143"/>
      <c r="EL65" s="143"/>
      <c r="EM65" s="143"/>
      <c r="EN65" s="143"/>
      <c r="EO65" s="143"/>
      <c r="EP65" s="143"/>
      <c r="EQ65" s="143"/>
      <c r="ER65" s="143"/>
      <c r="ES65" s="143"/>
      <c r="ET65" s="143"/>
      <c r="EU65" s="143"/>
      <c r="EV65" s="143"/>
      <c r="EW65" s="143"/>
      <c r="EX65" s="143"/>
      <c r="EY65" s="143"/>
      <c r="EZ65" s="143"/>
      <c r="FA65" s="143"/>
      <c r="FB65" s="143"/>
      <c r="FC65" s="143"/>
    </row>
    <row r="66" spans="1:159" s="73" customFormat="1">
      <c r="A66" s="74" t="str">
        <f>IF(F66&lt;&gt;"",1+MAX($A$2:A65),"")</f>
        <v/>
      </c>
      <c r="B66" s="32"/>
      <c r="C66" s="36"/>
      <c r="D66" s="119"/>
      <c r="E66" s="120"/>
      <c r="F66" s="120"/>
      <c r="G66" s="64"/>
      <c r="H66" s="71"/>
      <c r="I66" s="37">
        <v>0</v>
      </c>
      <c r="J66" s="38">
        <f t="shared" si="32"/>
        <v>0</v>
      </c>
      <c r="K66" s="39">
        <v>0</v>
      </c>
      <c r="L66" s="40">
        <f t="shared" si="33"/>
        <v>0</v>
      </c>
      <c r="M66" s="40">
        <f t="shared" si="34"/>
        <v>0</v>
      </c>
      <c r="N66" s="40">
        <v>0</v>
      </c>
      <c r="O66" s="40">
        <f t="shared" si="35"/>
        <v>0</v>
      </c>
      <c r="P66" s="40">
        <f t="shared" si="36"/>
        <v>0</v>
      </c>
      <c r="Q66" s="30">
        <f t="shared" si="37"/>
        <v>0</v>
      </c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  <c r="BA66" s="143"/>
      <c r="BB66" s="143"/>
      <c r="BC66" s="143"/>
      <c r="BD66" s="143"/>
      <c r="BE66" s="143"/>
      <c r="BF66" s="143"/>
      <c r="BG66" s="143"/>
      <c r="BH66" s="143"/>
      <c r="BI66" s="143"/>
      <c r="BJ66" s="143"/>
      <c r="BK66" s="143"/>
      <c r="BL66" s="143"/>
      <c r="BM66" s="143"/>
      <c r="BN66" s="143"/>
      <c r="BO66" s="143"/>
      <c r="BP66" s="143"/>
      <c r="BQ66" s="143"/>
      <c r="BR66" s="143"/>
      <c r="BS66" s="143"/>
      <c r="BT66" s="143"/>
      <c r="BU66" s="143"/>
      <c r="BV66" s="143"/>
      <c r="BW66" s="143"/>
      <c r="BX66" s="143"/>
      <c r="BY66" s="143"/>
      <c r="BZ66" s="143"/>
      <c r="CA66" s="143"/>
      <c r="CB66" s="143"/>
      <c r="CC66" s="143"/>
      <c r="CD66" s="143"/>
      <c r="CE66" s="143"/>
      <c r="CF66" s="143"/>
      <c r="CG66" s="143"/>
      <c r="CH66" s="143"/>
      <c r="CI66" s="143"/>
      <c r="CJ66" s="143"/>
      <c r="CK66" s="143"/>
      <c r="CL66" s="143"/>
      <c r="CM66" s="143"/>
      <c r="CN66" s="143"/>
      <c r="CO66" s="143"/>
      <c r="CP66" s="143"/>
      <c r="CQ66" s="143"/>
      <c r="CR66" s="143"/>
      <c r="CS66" s="143"/>
      <c r="CT66" s="143"/>
      <c r="CU66" s="143"/>
      <c r="CV66" s="143"/>
      <c r="CW66" s="143"/>
      <c r="CX66" s="143"/>
      <c r="CY66" s="143"/>
      <c r="CZ66" s="143"/>
      <c r="DA66" s="143"/>
      <c r="DB66" s="143"/>
      <c r="DC66" s="143"/>
      <c r="DD66" s="143"/>
      <c r="DE66" s="143"/>
      <c r="DF66" s="143"/>
      <c r="DG66" s="143"/>
      <c r="DH66" s="143"/>
      <c r="DI66" s="143"/>
      <c r="DJ66" s="143"/>
      <c r="DK66" s="143"/>
      <c r="DL66" s="143"/>
      <c r="DM66" s="143"/>
      <c r="DN66" s="143"/>
      <c r="DO66" s="143"/>
      <c r="DP66" s="143"/>
      <c r="DQ66" s="143"/>
      <c r="DR66" s="143"/>
      <c r="DS66" s="143"/>
      <c r="DT66" s="143"/>
      <c r="DU66" s="143"/>
      <c r="DV66" s="143"/>
      <c r="DW66" s="143"/>
      <c r="DX66" s="143"/>
      <c r="DY66" s="143"/>
      <c r="DZ66" s="143"/>
      <c r="EA66" s="143"/>
      <c r="EB66" s="143"/>
      <c r="EC66" s="143"/>
      <c r="ED66" s="143"/>
      <c r="EE66" s="143"/>
      <c r="EF66" s="143"/>
      <c r="EG66" s="143"/>
      <c r="EH66" s="143"/>
      <c r="EI66" s="143"/>
      <c r="EJ66" s="143"/>
      <c r="EK66" s="143"/>
      <c r="EL66" s="143"/>
      <c r="EM66" s="143"/>
      <c r="EN66" s="143"/>
      <c r="EO66" s="143"/>
      <c r="EP66" s="143"/>
      <c r="EQ66" s="143"/>
      <c r="ER66" s="143"/>
      <c r="ES66" s="143"/>
      <c r="ET66" s="143"/>
      <c r="EU66" s="143"/>
      <c r="EV66" s="143"/>
      <c r="EW66" s="143"/>
      <c r="EX66" s="143"/>
      <c r="EY66" s="143"/>
      <c r="EZ66" s="143"/>
      <c r="FA66" s="143"/>
      <c r="FB66" s="143"/>
      <c r="FC66" s="143"/>
    </row>
    <row r="67" spans="1:159" s="73" customFormat="1">
      <c r="A67" s="74" t="str">
        <f>IF(F67&lt;&gt;"",1+MAX($A$2:A66),"")</f>
        <v/>
      </c>
      <c r="B67" s="32"/>
      <c r="C67" s="36"/>
      <c r="D67" s="114" t="s">
        <v>126</v>
      </c>
      <c r="E67" s="115">
        <v>147</v>
      </c>
      <c r="F67" s="115"/>
      <c r="G67" s="116"/>
      <c r="H67" s="117"/>
      <c r="I67" s="37">
        <v>0</v>
      </c>
      <c r="J67" s="38">
        <f t="shared" si="32"/>
        <v>0</v>
      </c>
      <c r="K67" s="39">
        <v>0</v>
      </c>
      <c r="L67" s="40">
        <f t="shared" si="33"/>
        <v>0</v>
      </c>
      <c r="M67" s="40">
        <f t="shared" si="34"/>
        <v>0</v>
      </c>
      <c r="N67" s="40">
        <v>0</v>
      </c>
      <c r="O67" s="40">
        <f t="shared" si="35"/>
        <v>0</v>
      </c>
      <c r="P67" s="40">
        <f t="shared" si="36"/>
        <v>0</v>
      </c>
      <c r="Q67" s="30">
        <f t="shared" si="37"/>
        <v>0</v>
      </c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3"/>
      <c r="AL67" s="143"/>
      <c r="AM67" s="143"/>
      <c r="AN67" s="143"/>
      <c r="AO67" s="143"/>
      <c r="AP67" s="143"/>
      <c r="AQ67" s="143"/>
      <c r="AR67" s="143"/>
      <c r="AS67" s="143"/>
      <c r="AT67" s="143"/>
      <c r="AU67" s="143"/>
      <c r="AV67" s="143"/>
      <c r="AW67" s="143"/>
      <c r="AX67" s="143"/>
      <c r="AY67" s="143"/>
      <c r="AZ67" s="143"/>
      <c r="BA67" s="143"/>
      <c r="BB67" s="143"/>
      <c r="BC67" s="143"/>
      <c r="BD67" s="143"/>
      <c r="BE67" s="143"/>
      <c r="BF67" s="143"/>
      <c r="BG67" s="143"/>
      <c r="BH67" s="143"/>
      <c r="BI67" s="143"/>
      <c r="BJ67" s="143"/>
      <c r="BK67" s="143"/>
      <c r="BL67" s="143"/>
      <c r="BM67" s="143"/>
      <c r="BN67" s="143"/>
      <c r="BO67" s="143"/>
      <c r="BP67" s="143"/>
      <c r="BQ67" s="143"/>
      <c r="BR67" s="143"/>
      <c r="BS67" s="143"/>
      <c r="BT67" s="143"/>
      <c r="BU67" s="143"/>
      <c r="BV67" s="143"/>
      <c r="BW67" s="143"/>
      <c r="BX67" s="143"/>
      <c r="BY67" s="143"/>
      <c r="BZ67" s="143"/>
      <c r="CA67" s="143"/>
      <c r="CB67" s="143"/>
      <c r="CC67" s="143"/>
      <c r="CD67" s="143"/>
      <c r="CE67" s="143"/>
      <c r="CF67" s="143"/>
      <c r="CG67" s="143"/>
      <c r="CH67" s="143"/>
      <c r="CI67" s="143"/>
      <c r="CJ67" s="143"/>
      <c r="CK67" s="143"/>
      <c r="CL67" s="143"/>
      <c r="CM67" s="143"/>
      <c r="CN67" s="143"/>
      <c r="CO67" s="143"/>
      <c r="CP67" s="143"/>
      <c r="CQ67" s="143"/>
      <c r="CR67" s="143"/>
      <c r="CS67" s="143"/>
      <c r="CT67" s="143"/>
      <c r="CU67" s="143"/>
      <c r="CV67" s="143"/>
      <c r="CW67" s="143"/>
      <c r="CX67" s="143"/>
      <c r="CY67" s="143"/>
      <c r="CZ67" s="143"/>
      <c r="DA67" s="143"/>
      <c r="DB67" s="143"/>
      <c r="DC67" s="143"/>
      <c r="DD67" s="143"/>
      <c r="DE67" s="143"/>
      <c r="DF67" s="143"/>
      <c r="DG67" s="143"/>
      <c r="DH67" s="143"/>
      <c r="DI67" s="143"/>
      <c r="DJ67" s="143"/>
      <c r="DK67" s="143"/>
      <c r="DL67" s="143"/>
      <c r="DM67" s="143"/>
      <c r="DN67" s="143"/>
      <c r="DO67" s="143"/>
      <c r="DP67" s="143"/>
      <c r="DQ67" s="143"/>
      <c r="DR67" s="143"/>
      <c r="DS67" s="143"/>
      <c r="DT67" s="143"/>
      <c r="DU67" s="143"/>
      <c r="DV67" s="143"/>
      <c r="DW67" s="143"/>
      <c r="DX67" s="143"/>
      <c r="DY67" s="143"/>
      <c r="DZ67" s="143"/>
      <c r="EA67" s="143"/>
      <c r="EB67" s="143"/>
      <c r="EC67" s="143"/>
      <c r="ED67" s="143"/>
      <c r="EE67" s="143"/>
      <c r="EF67" s="143"/>
      <c r="EG67" s="143"/>
      <c r="EH67" s="143"/>
      <c r="EI67" s="143"/>
      <c r="EJ67" s="143"/>
      <c r="EK67" s="143"/>
      <c r="EL67" s="143"/>
      <c r="EM67" s="143"/>
      <c r="EN67" s="143"/>
      <c r="EO67" s="143"/>
      <c r="EP67" s="143"/>
      <c r="EQ67" s="143"/>
      <c r="ER67" s="143"/>
      <c r="ES67" s="143"/>
      <c r="ET67" s="143"/>
      <c r="EU67" s="143"/>
      <c r="EV67" s="143"/>
      <c r="EW67" s="143"/>
      <c r="EX67" s="143"/>
      <c r="EY67" s="143"/>
      <c r="EZ67" s="143"/>
      <c r="FA67" s="143"/>
      <c r="FB67" s="143"/>
      <c r="FC67" s="143"/>
    </row>
    <row r="68" spans="1:159" s="73" customFormat="1">
      <c r="A68" s="74">
        <f>IF(F68&lt;&gt;"",1+MAX($A$2:A67),"")</f>
        <v>48</v>
      </c>
      <c r="B68" s="32"/>
      <c r="C68" s="36"/>
      <c r="D68" s="119" t="s">
        <v>127</v>
      </c>
      <c r="E68" s="120">
        <f>2033*2</f>
        <v>4066</v>
      </c>
      <c r="F68" s="63">
        <v>0.1</v>
      </c>
      <c r="G68" s="64">
        <f t="shared" ref="G68:G75" si="39">E68*(1+F68)</f>
        <v>4472.6000000000004</v>
      </c>
      <c r="H68" s="71" t="s">
        <v>37</v>
      </c>
      <c r="I68" s="37">
        <v>0</v>
      </c>
      <c r="J68" s="38">
        <f t="shared" si="32"/>
        <v>0</v>
      </c>
      <c r="K68" s="39">
        <v>0</v>
      </c>
      <c r="L68" s="40">
        <f t="shared" si="33"/>
        <v>0</v>
      </c>
      <c r="M68" s="40">
        <f t="shared" si="34"/>
        <v>0</v>
      </c>
      <c r="N68" s="40">
        <v>0</v>
      </c>
      <c r="O68" s="40">
        <f t="shared" si="35"/>
        <v>0</v>
      </c>
      <c r="P68" s="40">
        <f t="shared" si="36"/>
        <v>0</v>
      </c>
      <c r="Q68" s="30">
        <f t="shared" si="37"/>
        <v>0</v>
      </c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3"/>
      <c r="AL68" s="143"/>
      <c r="AM68" s="143"/>
      <c r="AN68" s="143"/>
      <c r="AO68" s="143"/>
      <c r="AP68" s="143"/>
      <c r="AQ68" s="143"/>
      <c r="AR68" s="143"/>
      <c r="AS68" s="143"/>
      <c r="AT68" s="143"/>
      <c r="AU68" s="143"/>
      <c r="AV68" s="143"/>
      <c r="AW68" s="143"/>
      <c r="AX68" s="143"/>
      <c r="AY68" s="143"/>
      <c r="AZ68" s="143"/>
      <c r="BA68" s="143"/>
      <c r="BB68" s="143"/>
      <c r="BC68" s="143"/>
      <c r="BD68" s="143"/>
      <c r="BE68" s="143"/>
      <c r="BF68" s="143"/>
      <c r="BG68" s="143"/>
      <c r="BH68" s="143"/>
      <c r="BI68" s="143"/>
      <c r="BJ68" s="143"/>
      <c r="BK68" s="143"/>
      <c r="BL68" s="143"/>
      <c r="BM68" s="143"/>
      <c r="BN68" s="143"/>
      <c r="BO68" s="143"/>
      <c r="BP68" s="143"/>
      <c r="BQ68" s="143"/>
      <c r="BR68" s="143"/>
      <c r="BS68" s="143"/>
      <c r="BT68" s="143"/>
      <c r="BU68" s="143"/>
      <c r="BV68" s="143"/>
      <c r="BW68" s="143"/>
      <c r="BX68" s="143"/>
      <c r="BY68" s="143"/>
      <c r="BZ68" s="143"/>
      <c r="CA68" s="143"/>
      <c r="CB68" s="143"/>
      <c r="CC68" s="143"/>
      <c r="CD68" s="143"/>
      <c r="CE68" s="143"/>
      <c r="CF68" s="143"/>
      <c r="CG68" s="143"/>
      <c r="CH68" s="143"/>
      <c r="CI68" s="143"/>
      <c r="CJ68" s="143"/>
      <c r="CK68" s="143"/>
      <c r="CL68" s="143"/>
      <c r="CM68" s="143"/>
      <c r="CN68" s="143"/>
      <c r="CO68" s="143"/>
      <c r="CP68" s="143"/>
      <c r="CQ68" s="143"/>
      <c r="CR68" s="143"/>
      <c r="CS68" s="143"/>
      <c r="CT68" s="143"/>
      <c r="CU68" s="143"/>
      <c r="CV68" s="143"/>
      <c r="CW68" s="143"/>
      <c r="CX68" s="143"/>
      <c r="CY68" s="143"/>
      <c r="CZ68" s="143"/>
      <c r="DA68" s="143"/>
      <c r="DB68" s="143"/>
      <c r="DC68" s="143"/>
      <c r="DD68" s="143"/>
      <c r="DE68" s="143"/>
      <c r="DF68" s="143"/>
      <c r="DG68" s="143"/>
      <c r="DH68" s="143"/>
      <c r="DI68" s="143"/>
      <c r="DJ68" s="143"/>
      <c r="DK68" s="143"/>
      <c r="DL68" s="143"/>
      <c r="DM68" s="143"/>
      <c r="DN68" s="143"/>
      <c r="DO68" s="143"/>
      <c r="DP68" s="143"/>
      <c r="DQ68" s="143"/>
      <c r="DR68" s="143"/>
      <c r="DS68" s="143"/>
      <c r="DT68" s="143"/>
      <c r="DU68" s="143"/>
      <c r="DV68" s="143"/>
      <c r="DW68" s="143"/>
      <c r="DX68" s="143"/>
      <c r="DY68" s="143"/>
      <c r="DZ68" s="143"/>
      <c r="EA68" s="143"/>
      <c r="EB68" s="143"/>
      <c r="EC68" s="143"/>
      <c r="ED68" s="143"/>
      <c r="EE68" s="143"/>
      <c r="EF68" s="143"/>
      <c r="EG68" s="143"/>
      <c r="EH68" s="143"/>
      <c r="EI68" s="143"/>
      <c r="EJ68" s="143"/>
      <c r="EK68" s="143"/>
      <c r="EL68" s="143"/>
      <c r="EM68" s="143"/>
      <c r="EN68" s="143"/>
      <c r="EO68" s="143"/>
      <c r="EP68" s="143"/>
      <c r="EQ68" s="143"/>
      <c r="ER68" s="143"/>
      <c r="ES68" s="143"/>
      <c r="ET68" s="143"/>
      <c r="EU68" s="143"/>
      <c r="EV68" s="143"/>
      <c r="EW68" s="143"/>
      <c r="EX68" s="143"/>
      <c r="EY68" s="143"/>
      <c r="EZ68" s="143"/>
      <c r="FA68" s="143"/>
      <c r="FB68" s="143"/>
      <c r="FC68" s="143"/>
    </row>
    <row r="69" spans="1:159" s="73" customFormat="1">
      <c r="A69" s="74">
        <f>IF(F69&lt;&gt;"",1+MAX($A$2:A68),"")</f>
        <v>49</v>
      </c>
      <c r="B69" s="32"/>
      <c r="C69" s="36"/>
      <c r="D69" s="121" t="s">
        <v>107</v>
      </c>
      <c r="E69" s="120">
        <f>ROUNDUP(E68/32,0)</f>
        <v>128</v>
      </c>
      <c r="F69" s="63">
        <v>0</v>
      </c>
      <c r="G69" s="64">
        <f t="shared" si="39"/>
        <v>128</v>
      </c>
      <c r="H69" s="65" t="s">
        <v>38</v>
      </c>
      <c r="I69" s="37">
        <v>0</v>
      </c>
      <c r="J69" s="38">
        <f t="shared" si="32"/>
        <v>0</v>
      </c>
      <c r="K69" s="39">
        <v>0</v>
      </c>
      <c r="L69" s="40">
        <f t="shared" si="33"/>
        <v>0</v>
      </c>
      <c r="M69" s="40">
        <f t="shared" si="34"/>
        <v>0</v>
      </c>
      <c r="N69" s="40">
        <v>0</v>
      </c>
      <c r="O69" s="40">
        <f t="shared" si="35"/>
        <v>0</v>
      </c>
      <c r="P69" s="40">
        <f t="shared" si="36"/>
        <v>0</v>
      </c>
      <c r="Q69" s="30">
        <f t="shared" si="37"/>
        <v>0</v>
      </c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3"/>
      <c r="AL69" s="143"/>
      <c r="AM69" s="143"/>
      <c r="AN69" s="143"/>
      <c r="AO69" s="143"/>
      <c r="AP69" s="143"/>
      <c r="AQ69" s="143"/>
      <c r="AR69" s="143"/>
      <c r="AS69" s="143"/>
      <c r="AT69" s="143"/>
      <c r="AU69" s="143"/>
      <c r="AV69" s="143"/>
      <c r="AW69" s="143"/>
      <c r="AX69" s="143"/>
      <c r="AY69" s="143"/>
      <c r="AZ69" s="143"/>
      <c r="BA69" s="143"/>
      <c r="BB69" s="143"/>
      <c r="BC69" s="143"/>
      <c r="BD69" s="143"/>
      <c r="BE69" s="143"/>
      <c r="BF69" s="143"/>
      <c r="BG69" s="143"/>
      <c r="BH69" s="143"/>
      <c r="BI69" s="143"/>
      <c r="BJ69" s="143"/>
      <c r="BK69" s="143"/>
      <c r="BL69" s="143"/>
      <c r="BM69" s="143"/>
      <c r="BN69" s="143"/>
      <c r="BO69" s="143"/>
      <c r="BP69" s="143"/>
      <c r="BQ69" s="143"/>
      <c r="BR69" s="143"/>
      <c r="BS69" s="143"/>
      <c r="BT69" s="143"/>
      <c r="BU69" s="143"/>
      <c r="BV69" s="143"/>
      <c r="BW69" s="143"/>
      <c r="BX69" s="143"/>
      <c r="BY69" s="143"/>
      <c r="BZ69" s="143"/>
      <c r="CA69" s="143"/>
      <c r="CB69" s="143"/>
      <c r="CC69" s="143"/>
      <c r="CD69" s="143"/>
      <c r="CE69" s="143"/>
      <c r="CF69" s="143"/>
      <c r="CG69" s="143"/>
      <c r="CH69" s="143"/>
      <c r="CI69" s="143"/>
      <c r="CJ69" s="143"/>
      <c r="CK69" s="143"/>
      <c r="CL69" s="143"/>
      <c r="CM69" s="143"/>
      <c r="CN69" s="143"/>
      <c r="CO69" s="143"/>
      <c r="CP69" s="143"/>
      <c r="CQ69" s="143"/>
      <c r="CR69" s="143"/>
      <c r="CS69" s="143"/>
      <c r="CT69" s="143"/>
      <c r="CU69" s="143"/>
      <c r="CV69" s="143"/>
      <c r="CW69" s="143"/>
      <c r="CX69" s="143"/>
      <c r="CY69" s="143"/>
      <c r="CZ69" s="143"/>
      <c r="DA69" s="143"/>
      <c r="DB69" s="143"/>
      <c r="DC69" s="143"/>
      <c r="DD69" s="143"/>
      <c r="DE69" s="143"/>
      <c r="DF69" s="143"/>
      <c r="DG69" s="143"/>
      <c r="DH69" s="143"/>
      <c r="DI69" s="143"/>
      <c r="DJ69" s="143"/>
      <c r="DK69" s="143"/>
      <c r="DL69" s="143"/>
      <c r="DM69" s="143"/>
      <c r="DN69" s="143"/>
      <c r="DO69" s="143"/>
      <c r="DP69" s="143"/>
      <c r="DQ69" s="143"/>
      <c r="DR69" s="143"/>
      <c r="DS69" s="143"/>
      <c r="DT69" s="143"/>
      <c r="DU69" s="143"/>
      <c r="DV69" s="143"/>
      <c r="DW69" s="143"/>
      <c r="DX69" s="143"/>
      <c r="DY69" s="143"/>
      <c r="DZ69" s="143"/>
      <c r="EA69" s="143"/>
      <c r="EB69" s="143"/>
      <c r="EC69" s="143"/>
      <c r="ED69" s="143"/>
      <c r="EE69" s="143"/>
      <c r="EF69" s="143"/>
      <c r="EG69" s="143"/>
      <c r="EH69" s="143"/>
      <c r="EI69" s="143"/>
      <c r="EJ69" s="143"/>
      <c r="EK69" s="143"/>
      <c r="EL69" s="143"/>
      <c r="EM69" s="143"/>
      <c r="EN69" s="143"/>
      <c r="EO69" s="143"/>
      <c r="EP69" s="143"/>
      <c r="EQ69" s="143"/>
      <c r="ER69" s="143"/>
      <c r="ES69" s="143"/>
      <c r="ET69" s="143"/>
      <c r="EU69" s="143"/>
      <c r="EV69" s="143"/>
      <c r="EW69" s="143"/>
      <c r="EX69" s="143"/>
      <c r="EY69" s="143"/>
      <c r="EZ69" s="143"/>
      <c r="FA69" s="143"/>
      <c r="FB69" s="143"/>
      <c r="FC69" s="143"/>
    </row>
    <row r="70" spans="1:159" s="73" customFormat="1">
      <c r="A70" s="74">
        <f>IF(F70&lt;&gt;"",1+MAX($A$2:A69),"")</f>
        <v>50</v>
      </c>
      <c r="B70" s="32"/>
      <c r="C70" s="36"/>
      <c r="D70" s="121" t="s">
        <v>110</v>
      </c>
      <c r="E70" s="120">
        <f>ROUNDUP(E68*1.33,0)</f>
        <v>5408</v>
      </c>
      <c r="F70" s="63">
        <v>0</v>
      </c>
      <c r="G70" s="64">
        <f t="shared" si="39"/>
        <v>5408</v>
      </c>
      <c r="H70" s="65" t="s">
        <v>38</v>
      </c>
      <c r="I70" s="37">
        <v>0</v>
      </c>
      <c r="J70" s="38">
        <f t="shared" si="32"/>
        <v>0</v>
      </c>
      <c r="K70" s="39">
        <v>0</v>
      </c>
      <c r="L70" s="40">
        <f t="shared" si="33"/>
        <v>0</v>
      </c>
      <c r="M70" s="40">
        <f t="shared" si="34"/>
        <v>0</v>
      </c>
      <c r="N70" s="40">
        <v>0</v>
      </c>
      <c r="O70" s="40">
        <f t="shared" si="35"/>
        <v>0</v>
      </c>
      <c r="P70" s="40">
        <f t="shared" si="36"/>
        <v>0</v>
      </c>
      <c r="Q70" s="30">
        <f t="shared" si="37"/>
        <v>0</v>
      </c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3"/>
      <c r="AL70" s="143"/>
      <c r="AM70" s="143"/>
      <c r="AN70" s="143"/>
      <c r="AO70" s="143"/>
      <c r="AP70" s="143"/>
      <c r="AQ70" s="143"/>
      <c r="AR70" s="143"/>
      <c r="AS70" s="143"/>
      <c r="AT70" s="143"/>
      <c r="AU70" s="143"/>
      <c r="AV70" s="143"/>
      <c r="AW70" s="143"/>
      <c r="AX70" s="143"/>
      <c r="AY70" s="143"/>
      <c r="AZ70" s="143"/>
      <c r="BA70" s="143"/>
      <c r="BB70" s="143"/>
      <c r="BC70" s="143"/>
      <c r="BD70" s="143"/>
      <c r="BE70" s="143"/>
      <c r="BF70" s="143"/>
      <c r="BG70" s="143"/>
      <c r="BH70" s="143"/>
      <c r="BI70" s="143"/>
      <c r="BJ70" s="143"/>
      <c r="BK70" s="143"/>
      <c r="BL70" s="143"/>
      <c r="BM70" s="143"/>
      <c r="BN70" s="143"/>
      <c r="BO70" s="143"/>
      <c r="BP70" s="143"/>
      <c r="BQ70" s="143"/>
      <c r="BR70" s="143"/>
      <c r="BS70" s="143"/>
      <c r="BT70" s="143"/>
      <c r="BU70" s="143"/>
      <c r="BV70" s="143"/>
      <c r="BW70" s="143"/>
      <c r="BX70" s="143"/>
      <c r="BY70" s="143"/>
      <c r="BZ70" s="143"/>
      <c r="CA70" s="143"/>
      <c r="CB70" s="143"/>
      <c r="CC70" s="143"/>
      <c r="CD70" s="143"/>
      <c r="CE70" s="143"/>
      <c r="CF70" s="143"/>
      <c r="CG70" s="143"/>
      <c r="CH70" s="143"/>
      <c r="CI70" s="143"/>
      <c r="CJ70" s="143"/>
      <c r="CK70" s="143"/>
      <c r="CL70" s="143"/>
      <c r="CM70" s="143"/>
      <c r="CN70" s="143"/>
      <c r="CO70" s="143"/>
      <c r="CP70" s="143"/>
      <c r="CQ70" s="143"/>
      <c r="CR70" s="143"/>
      <c r="CS70" s="143"/>
      <c r="CT70" s="143"/>
      <c r="CU70" s="143"/>
      <c r="CV70" s="143"/>
      <c r="CW70" s="143"/>
      <c r="CX70" s="143"/>
      <c r="CY70" s="143"/>
      <c r="CZ70" s="143"/>
      <c r="DA70" s="143"/>
      <c r="DB70" s="143"/>
      <c r="DC70" s="143"/>
      <c r="DD70" s="143"/>
      <c r="DE70" s="143"/>
      <c r="DF70" s="143"/>
      <c r="DG70" s="143"/>
      <c r="DH70" s="143"/>
      <c r="DI70" s="143"/>
      <c r="DJ70" s="143"/>
      <c r="DK70" s="143"/>
      <c r="DL70" s="143"/>
      <c r="DM70" s="143"/>
      <c r="DN70" s="143"/>
      <c r="DO70" s="143"/>
      <c r="DP70" s="143"/>
      <c r="DQ70" s="143"/>
      <c r="DR70" s="143"/>
      <c r="DS70" s="143"/>
      <c r="DT70" s="143"/>
      <c r="DU70" s="143"/>
      <c r="DV70" s="143"/>
      <c r="DW70" s="143"/>
      <c r="DX70" s="143"/>
      <c r="DY70" s="143"/>
      <c r="DZ70" s="143"/>
      <c r="EA70" s="143"/>
      <c r="EB70" s="143"/>
      <c r="EC70" s="143"/>
      <c r="ED70" s="143"/>
      <c r="EE70" s="143"/>
      <c r="EF70" s="143"/>
      <c r="EG70" s="143"/>
      <c r="EH70" s="143"/>
      <c r="EI70" s="143"/>
      <c r="EJ70" s="143"/>
      <c r="EK70" s="143"/>
      <c r="EL70" s="143"/>
      <c r="EM70" s="143"/>
      <c r="EN70" s="143"/>
      <c r="EO70" s="143"/>
      <c r="EP70" s="143"/>
      <c r="EQ70" s="143"/>
      <c r="ER70" s="143"/>
      <c r="ES70" s="143"/>
      <c r="ET70" s="143"/>
      <c r="EU70" s="143"/>
      <c r="EV70" s="143"/>
      <c r="EW70" s="143"/>
      <c r="EX70" s="143"/>
      <c r="EY70" s="143"/>
      <c r="EZ70" s="143"/>
      <c r="FA70" s="143"/>
      <c r="FB70" s="143"/>
      <c r="FC70" s="143"/>
    </row>
    <row r="71" spans="1:159" s="73" customFormat="1">
      <c r="A71" s="74">
        <f>IF(F71&lt;&gt;"",1+MAX($A$2:A70),"")</f>
        <v>51</v>
      </c>
      <c r="B71" s="32"/>
      <c r="C71" s="36"/>
      <c r="D71" s="121" t="s">
        <v>111</v>
      </c>
      <c r="E71" s="120">
        <f>ROUNDUP(E69*16,0)</f>
        <v>2048</v>
      </c>
      <c r="F71" s="63">
        <v>0.05</v>
      </c>
      <c r="G71" s="64">
        <f t="shared" si="39"/>
        <v>2150.4</v>
      </c>
      <c r="H71" s="65" t="s">
        <v>39</v>
      </c>
      <c r="I71" s="37">
        <v>0</v>
      </c>
      <c r="J71" s="38">
        <f t="shared" si="32"/>
        <v>0</v>
      </c>
      <c r="K71" s="39">
        <v>0</v>
      </c>
      <c r="L71" s="40">
        <f t="shared" si="33"/>
        <v>0</v>
      </c>
      <c r="M71" s="40">
        <f t="shared" si="34"/>
        <v>0</v>
      </c>
      <c r="N71" s="40">
        <v>0</v>
      </c>
      <c r="O71" s="40">
        <f t="shared" si="35"/>
        <v>0</v>
      </c>
      <c r="P71" s="40">
        <f t="shared" si="36"/>
        <v>0</v>
      </c>
      <c r="Q71" s="30">
        <f t="shared" si="37"/>
        <v>0</v>
      </c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3"/>
      <c r="BD71" s="143"/>
      <c r="BE71" s="143"/>
      <c r="BF71" s="143"/>
      <c r="BG71" s="143"/>
      <c r="BH71" s="143"/>
      <c r="BI71" s="143"/>
      <c r="BJ71" s="143"/>
      <c r="BK71" s="143"/>
      <c r="BL71" s="143"/>
      <c r="BM71" s="143"/>
      <c r="BN71" s="143"/>
      <c r="BO71" s="143"/>
      <c r="BP71" s="143"/>
      <c r="BQ71" s="143"/>
      <c r="BR71" s="143"/>
      <c r="BS71" s="143"/>
      <c r="BT71" s="143"/>
      <c r="BU71" s="143"/>
      <c r="BV71" s="143"/>
      <c r="BW71" s="143"/>
      <c r="BX71" s="143"/>
      <c r="BY71" s="143"/>
      <c r="BZ71" s="143"/>
      <c r="CA71" s="143"/>
      <c r="CB71" s="143"/>
      <c r="CC71" s="143"/>
      <c r="CD71" s="143"/>
      <c r="CE71" s="143"/>
      <c r="CF71" s="143"/>
      <c r="CG71" s="143"/>
      <c r="CH71" s="143"/>
      <c r="CI71" s="143"/>
      <c r="CJ71" s="143"/>
      <c r="CK71" s="143"/>
      <c r="CL71" s="143"/>
      <c r="CM71" s="143"/>
      <c r="CN71" s="143"/>
      <c r="CO71" s="143"/>
      <c r="CP71" s="143"/>
      <c r="CQ71" s="143"/>
      <c r="CR71" s="143"/>
      <c r="CS71" s="143"/>
      <c r="CT71" s="143"/>
      <c r="CU71" s="143"/>
      <c r="CV71" s="143"/>
      <c r="CW71" s="143"/>
      <c r="CX71" s="143"/>
      <c r="CY71" s="143"/>
      <c r="CZ71" s="143"/>
      <c r="DA71" s="143"/>
      <c r="DB71" s="143"/>
      <c r="DC71" s="143"/>
      <c r="DD71" s="143"/>
      <c r="DE71" s="143"/>
      <c r="DF71" s="143"/>
      <c r="DG71" s="143"/>
      <c r="DH71" s="143"/>
      <c r="DI71" s="143"/>
      <c r="DJ71" s="143"/>
      <c r="DK71" s="143"/>
      <c r="DL71" s="143"/>
      <c r="DM71" s="143"/>
      <c r="DN71" s="143"/>
      <c r="DO71" s="143"/>
      <c r="DP71" s="143"/>
      <c r="DQ71" s="143"/>
      <c r="DR71" s="143"/>
      <c r="DS71" s="143"/>
      <c r="DT71" s="143"/>
      <c r="DU71" s="143"/>
      <c r="DV71" s="143"/>
      <c r="DW71" s="143"/>
      <c r="DX71" s="143"/>
      <c r="DY71" s="143"/>
      <c r="DZ71" s="143"/>
      <c r="EA71" s="143"/>
      <c r="EB71" s="143"/>
      <c r="EC71" s="143"/>
      <c r="ED71" s="143"/>
      <c r="EE71" s="143"/>
      <c r="EF71" s="143"/>
      <c r="EG71" s="143"/>
      <c r="EH71" s="143"/>
      <c r="EI71" s="143"/>
      <c r="EJ71" s="143"/>
      <c r="EK71" s="143"/>
      <c r="EL71" s="143"/>
      <c r="EM71" s="143"/>
      <c r="EN71" s="143"/>
      <c r="EO71" s="143"/>
      <c r="EP71" s="143"/>
      <c r="EQ71" s="143"/>
      <c r="ER71" s="143"/>
      <c r="ES71" s="143"/>
      <c r="ET71" s="143"/>
      <c r="EU71" s="143"/>
      <c r="EV71" s="143"/>
      <c r="EW71" s="143"/>
      <c r="EX71" s="143"/>
      <c r="EY71" s="143"/>
      <c r="EZ71" s="143"/>
      <c r="FA71" s="143"/>
      <c r="FB71" s="143"/>
      <c r="FC71" s="143"/>
    </row>
    <row r="72" spans="1:159" s="73" customFormat="1">
      <c r="A72" s="74">
        <f>IF(F72&lt;&gt;"",1+MAX($A$2:A71),"")</f>
        <v>52</v>
      </c>
      <c r="B72" s="32"/>
      <c r="C72" s="36"/>
      <c r="D72" s="121" t="s">
        <v>112</v>
      </c>
      <c r="E72" s="120">
        <f>E68*0.084</f>
        <v>341.54400000000004</v>
      </c>
      <c r="F72" s="35">
        <v>0.05</v>
      </c>
      <c r="G72" s="64">
        <f t="shared" si="39"/>
        <v>358.62120000000004</v>
      </c>
      <c r="H72" s="65" t="s">
        <v>113</v>
      </c>
      <c r="I72" s="37">
        <v>0</v>
      </c>
      <c r="J72" s="38">
        <f t="shared" si="32"/>
        <v>0</v>
      </c>
      <c r="K72" s="39">
        <v>0</v>
      </c>
      <c r="L72" s="40">
        <f t="shared" si="33"/>
        <v>0</v>
      </c>
      <c r="M72" s="40">
        <f t="shared" si="34"/>
        <v>0</v>
      </c>
      <c r="N72" s="40">
        <v>0</v>
      </c>
      <c r="O72" s="40">
        <f t="shared" si="35"/>
        <v>0</v>
      </c>
      <c r="P72" s="40">
        <f t="shared" si="36"/>
        <v>0</v>
      </c>
      <c r="Q72" s="30">
        <f t="shared" si="37"/>
        <v>0</v>
      </c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3"/>
      <c r="AL72" s="143"/>
      <c r="AM72" s="143"/>
      <c r="AN72" s="143"/>
      <c r="AO72" s="143"/>
      <c r="AP72" s="143"/>
      <c r="AQ72" s="143"/>
      <c r="AR72" s="143"/>
      <c r="AS72" s="143"/>
      <c r="AT72" s="143"/>
      <c r="AU72" s="143"/>
      <c r="AV72" s="143"/>
      <c r="AW72" s="143"/>
      <c r="AX72" s="143"/>
      <c r="AY72" s="143"/>
      <c r="AZ72" s="143"/>
      <c r="BA72" s="143"/>
      <c r="BB72" s="143"/>
      <c r="BC72" s="143"/>
      <c r="BD72" s="143"/>
      <c r="BE72" s="143"/>
      <c r="BF72" s="143"/>
      <c r="BG72" s="143"/>
      <c r="BH72" s="143"/>
      <c r="BI72" s="143"/>
      <c r="BJ72" s="143"/>
      <c r="BK72" s="143"/>
      <c r="BL72" s="143"/>
      <c r="BM72" s="143"/>
      <c r="BN72" s="143"/>
      <c r="BO72" s="143"/>
      <c r="BP72" s="143"/>
      <c r="BQ72" s="143"/>
      <c r="BR72" s="143"/>
      <c r="BS72" s="143"/>
      <c r="BT72" s="143"/>
      <c r="BU72" s="143"/>
      <c r="BV72" s="143"/>
      <c r="BW72" s="143"/>
      <c r="BX72" s="143"/>
      <c r="BY72" s="143"/>
      <c r="BZ72" s="143"/>
      <c r="CA72" s="143"/>
      <c r="CB72" s="143"/>
      <c r="CC72" s="143"/>
      <c r="CD72" s="143"/>
      <c r="CE72" s="143"/>
      <c r="CF72" s="143"/>
      <c r="CG72" s="143"/>
      <c r="CH72" s="143"/>
      <c r="CI72" s="143"/>
      <c r="CJ72" s="143"/>
      <c r="CK72" s="143"/>
      <c r="CL72" s="143"/>
      <c r="CM72" s="143"/>
      <c r="CN72" s="143"/>
      <c r="CO72" s="143"/>
      <c r="CP72" s="143"/>
      <c r="CQ72" s="143"/>
      <c r="CR72" s="143"/>
      <c r="CS72" s="143"/>
      <c r="CT72" s="143"/>
      <c r="CU72" s="143"/>
      <c r="CV72" s="143"/>
      <c r="CW72" s="143"/>
      <c r="CX72" s="143"/>
      <c r="CY72" s="143"/>
      <c r="CZ72" s="143"/>
      <c r="DA72" s="143"/>
      <c r="DB72" s="143"/>
      <c r="DC72" s="143"/>
      <c r="DD72" s="143"/>
      <c r="DE72" s="143"/>
      <c r="DF72" s="143"/>
      <c r="DG72" s="143"/>
      <c r="DH72" s="143"/>
      <c r="DI72" s="143"/>
      <c r="DJ72" s="143"/>
      <c r="DK72" s="143"/>
      <c r="DL72" s="143"/>
      <c r="DM72" s="143"/>
      <c r="DN72" s="143"/>
      <c r="DO72" s="143"/>
      <c r="DP72" s="143"/>
      <c r="DQ72" s="143"/>
      <c r="DR72" s="143"/>
      <c r="DS72" s="143"/>
      <c r="DT72" s="143"/>
      <c r="DU72" s="143"/>
      <c r="DV72" s="143"/>
      <c r="DW72" s="143"/>
      <c r="DX72" s="143"/>
      <c r="DY72" s="143"/>
      <c r="DZ72" s="143"/>
      <c r="EA72" s="143"/>
      <c r="EB72" s="143"/>
      <c r="EC72" s="143"/>
      <c r="ED72" s="143"/>
      <c r="EE72" s="143"/>
      <c r="EF72" s="143"/>
      <c r="EG72" s="143"/>
      <c r="EH72" s="143"/>
      <c r="EI72" s="143"/>
      <c r="EJ72" s="143"/>
      <c r="EK72" s="143"/>
      <c r="EL72" s="143"/>
      <c r="EM72" s="143"/>
      <c r="EN72" s="143"/>
      <c r="EO72" s="143"/>
      <c r="EP72" s="143"/>
      <c r="EQ72" s="143"/>
      <c r="ER72" s="143"/>
      <c r="ES72" s="143"/>
      <c r="ET72" s="143"/>
      <c r="EU72" s="143"/>
      <c r="EV72" s="143"/>
      <c r="EW72" s="143"/>
      <c r="EX72" s="143"/>
      <c r="EY72" s="143"/>
      <c r="EZ72" s="143"/>
      <c r="FA72" s="143"/>
      <c r="FB72" s="143"/>
      <c r="FC72" s="143"/>
    </row>
    <row r="73" spans="1:159" s="73" customFormat="1">
      <c r="A73" s="74">
        <f>IF(F73&lt;&gt;"",1+MAX($A$2:A72),"")</f>
        <v>53</v>
      </c>
      <c r="B73" s="32"/>
      <c r="C73" s="36"/>
      <c r="D73" s="119" t="s">
        <v>128</v>
      </c>
      <c r="E73" s="120">
        <f>2033/2</f>
        <v>1016.5</v>
      </c>
      <c r="F73" s="63">
        <v>0.05</v>
      </c>
      <c r="G73" s="64">
        <f t="shared" si="39"/>
        <v>1067.325</v>
      </c>
      <c r="H73" s="71" t="s">
        <v>39</v>
      </c>
      <c r="I73" s="37">
        <v>0</v>
      </c>
      <c r="J73" s="38">
        <f t="shared" si="32"/>
        <v>0</v>
      </c>
      <c r="K73" s="39">
        <v>0</v>
      </c>
      <c r="L73" s="40">
        <f t="shared" si="33"/>
        <v>0</v>
      </c>
      <c r="M73" s="40">
        <f t="shared" si="34"/>
        <v>0</v>
      </c>
      <c r="N73" s="40">
        <v>0</v>
      </c>
      <c r="O73" s="40">
        <f t="shared" si="35"/>
        <v>0</v>
      </c>
      <c r="P73" s="40">
        <f t="shared" si="36"/>
        <v>0</v>
      </c>
      <c r="Q73" s="30">
        <f t="shared" si="37"/>
        <v>0</v>
      </c>
      <c r="R73" s="145"/>
      <c r="S73" s="145"/>
      <c r="T73" s="145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3"/>
      <c r="BD73" s="143"/>
      <c r="BE73" s="143"/>
      <c r="BF73" s="143"/>
      <c r="BG73" s="143"/>
      <c r="BH73" s="143"/>
      <c r="BI73" s="143"/>
      <c r="BJ73" s="143"/>
      <c r="BK73" s="143"/>
      <c r="BL73" s="143"/>
      <c r="BM73" s="143"/>
      <c r="BN73" s="143"/>
      <c r="BO73" s="143"/>
      <c r="BP73" s="143"/>
      <c r="BQ73" s="143"/>
      <c r="BR73" s="143"/>
      <c r="BS73" s="143"/>
      <c r="BT73" s="143"/>
      <c r="BU73" s="143"/>
      <c r="BV73" s="143"/>
      <c r="BW73" s="143"/>
      <c r="BX73" s="143"/>
      <c r="BY73" s="143"/>
      <c r="BZ73" s="143"/>
      <c r="CA73" s="143"/>
      <c r="CB73" s="143"/>
      <c r="CC73" s="143"/>
      <c r="CD73" s="143"/>
      <c r="CE73" s="143"/>
      <c r="CF73" s="143"/>
      <c r="CG73" s="143"/>
      <c r="CH73" s="143"/>
      <c r="CI73" s="143"/>
      <c r="CJ73" s="143"/>
      <c r="CK73" s="143"/>
      <c r="CL73" s="143"/>
      <c r="CM73" s="143"/>
      <c r="CN73" s="143"/>
      <c r="CO73" s="143"/>
      <c r="CP73" s="143"/>
      <c r="CQ73" s="143"/>
      <c r="CR73" s="143"/>
      <c r="CS73" s="143"/>
      <c r="CT73" s="143"/>
      <c r="CU73" s="143"/>
      <c r="CV73" s="143"/>
      <c r="CW73" s="143"/>
      <c r="CX73" s="143"/>
      <c r="CY73" s="143"/>
      <c r="CZ73" s="143"/>
      <c r="DA73" s="143"/>
      <c r="DB73" s="143"/>
      <c r="DC73" s="143"/>
      <c r="DD73" s="143"/>
      <c r="DE73" s="143"/>
      <c r="DF73" s="143"/>
      <c r="DG73" s="143"/>
      <c r="DH73" s="143"/>
      <c r="DI73" s="143"/>
      <c r="DJ73" s="143"/>
      <c r="DK73" s="143"/>
      <c r="DL73" s="143"/>
      <c r="DM73" s="143"/>
      <c r="DN73" s="143"/>
      <c r="DO73" s="143"/>
      <c r="DP73" s="143"/>
      <c r="DQ73" s="143"/>
      <c r="DR73" s="143"/>
      <c r="DS73" s="143"/>
      <c r="DT73" s="143"/>
      <c r="DU73" s="143"/>
      <c r="DV73" s="143"/>
      <c r="DW73" s="143"/>
      <c r="DX73" s="143"/>
      <c r="DY73" s="143"/>
      <c r="DZ73" s="143"/>
      <c r="EA73" s="143"/>
      <c r="EB73" s="143"/>
      <c r="EC73" s="143"/>
      <c r="ED73" s="143"/>
      <c r="EE73" s="143"/>
      <c r="EF73" s="143"/>
      <c r="EG73" s="143"/>
      <c r="EH73" s="143"/>
      <c r="EI73" s="143"/>
      <c r="EJ73" s="143"/>
      <c r="EK73" s="143"/>
      <c r="EL73" s="143"/>
      <c r="EM73" s="143"/>
      <c r="EN73" s="143"/>
      <c r="EO73" s="143"/>
      <c r="EP73" s="143"/>
      <c r="EQ73" s="143"/>
      <c r="ER73" s="143"/>
      <c r="ES73" s="143"/>
      <c r="ET73" s="143"/>
      <c r="EU73" s="143"/>
      <c r="EV73" s="143"/>
      <c r="EW73" s="143"/>
      <c r="EX73" s="143"/>
      <c r="EY73" s="143"/>
      <c r="EZ73" s="143"/>
      <c r="FA73" s="143"/>
      <c r="FB73" s="143"/>
      <c r="FC73" s="143"/>
    </row>
    <row r="74" spans="1:159" s="73" customFormat="1">
      <c r="A74" s="74">
        <f>IF(F74&lt;&gt;"",1+MAX($A$2:A73),"")</f>
        <v>54</v>
      </c>
      <c r="B74" s="32"/>
      <c r="C74" s="36"/>
      <c r="D74" s="119" t="s">
        <v>119</v>
      </c>
      <c r="E74" s="120">
        <f>E67*3</f>
        <v>441</v>
      </c>
      <c r="F74" s="63">
        <v>0.05</v>
      </c>
      <c r="G74" s="64">
        <f t="shared" si="39"/>
        <v>463.05</v>
      </c>
      <c r="H74" s="71" t="s">
        <v>39</v>
      </c>
      <c r="I74" s="37">
        <v>0</v>
      </c>
      <c r="J74" s="38">
        <f t="shared" si="32"/>
        <v>0</v>
      </c>
      <c r="K74" s="39">
        <v>0</v>
      </c>
      <c r="L74" s="40">
        <f t="shared" si="33"/>
        <v>0</v>
      </c>
      <c r="M74" s="40">
        <f t="shared" si="34"/>
        <v>0</v>
      </c>
      <c r="N74" s="40">
        <v>0</v>
      </c>
      <c r="O74" s="40">
        <f t="shared" si="35"/>
        <v>0</v>
      </c>
      <c r="P74" s="40">
        <f t="shared" si="36"/>
        <v>0</v>
      </c>
      <c r="Q74" s="30">
        <f t="shared" si="37"/>
        <v>0</v>
      </c>
      <c r="R74" s="145"/>
      <c r="S74" s="145"/>
      <c r="T74" s="145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3"/>
      <c r="BF74" s="143"/>
      <c r="BG74" s="143"/>
      <c r="BH74" s="143"/>
      <c r="BI74" s="143"/>
      <c r="BJ74" s="143"/>
      <c r="BK74" s="143"/>
      <c r="BL74" s="143"/>
      <c r="BM74" s="143"/>
      <c r="BN74" s="143"/>
      <c r="BO74" s="143"/>
      <c r="BP74" s="143"/>
      <c r="BQ74" s="143"/>
      <c r="BR74" s="143"/>
      <c r="BS74" s="143"/>
      <c r="BT74" s="143"/>
      <c r="BU74" s="143"/>
      <c r="BV74" s="143"/>
      <c r="BW74" s="143"/>
      <c r="BX74" s="143"/>
      <c r="BY74" s="143"/>
      <c r="BZ74" s="143"/>
      <c r="CA74" s="143"/>
      <c r="CB74" s="143"/>
      <c r="CC74" s="143"/>
      <c r="CD74" s="143"/>
      <c r="CE74" s="143"/>
      <c r="CF74" s="143"/>
      <c r="CG74" s="143"/>
      <c r="CH74" s="143"/>
      <c r="CI74" s="143"/>
      <c r="CJ74" s="143"/>
      <c r="CK74" s="143"/>
      <c r="CL74" s="143"/>
      <c r="CM74" s="143"/>
      <c r="CN74" s="143"/>
      <c r="CO74" s="143"/>
      <c r="CP74" s="143"/>
      <c r="CQ74" s="143"/>
      <c r="CR74" s="143"/>
      <c r="CS74" s="143"/>
      <c r="CT74" s="143"/>
      <c r="CU74" s="143"/>
      <c r="CV74" s="143"/>
      <c r="CW74" s="143"/>
      <c r="CX74" s="143"/>
      <c r="CY74" s="143"/>
      <c r="CZ74" s="143"/>
      <c r="DA74" s="143"/>
      <c r="DB74" s="143"/>
      <c r="DC74" s="143"/>
      <c r="DD74" s="143"/>
      <c r="DE74" s="143"/>
      <c r="DF74" s="143"/>
      <c r="DG74" s="143"/>
      <c r="DH74" s="143"/>
      <c r="DI74" s="143"/>
      <c r="DJ74" s="143"/>
      <c r="DK74" s="143"/>
      <c r="DL74" s="143"/>
      <c r="DM74" s="143"/>
      <c r="DN74" s="143"/>
      <c r="DO74" s="143"/>
      <c r="DP74" s="143"/>
      <c r="DQ74" s="143"/>
      <c r="DR74" s="143"/>
      <c r="DS74" s="143"/>
      <c r="DT74" s="143"/>
      <c r="DU74" s="143"/>
      <c r="DV74" s="143"/>
      <c r="DW74" s="143"/>
      <c r="DX74" s="143"/>
      <c r="DY74" s="143"/>
      <c r="DZ74" s="143"/>
      <c r="EA74" s="143"/>
      <c r="EB74" s="143"/>
      <c r="EC74" s="143"/>
      <c r="ED74" s="143"/>
      <c r="EE74" s="143"/>
      <c r="EF74" s="143"/>
      <c r="EG74" s="143"/>
      <c r="EH74" s="143"/>
      <c r="EI74" s="143"/>
      <c r="EJ74" s="143"/>
      <c r="EK74" s="143"/>
      <c r="EL74" s="143"/>
      <c r="EM74" s="143"/>
      <c r="EN74" s="143"/>
      <c r="EO74" s="143"/>
      <c r="EP74" s="143"/>
      <c r="EQ74" s="143"/>
      <c r="ER74" s="143"/>
      <c r="ES74" s="143"/>
      <c r="ET74" s="143"/>
      <c r="EU74" s="143"/>
      <c r="EV74" s="143"/>
      <c r="EW74" s="143"/>
      <c r="EX74" s="143"/>
      <c r="EY74" s="143"/>
      <c r="EZ74" s="143"/>
      <c r="FA74" s="143"/>
      <c r="FB74" s="143"/>
      <c r="FC74" s="143"/>
    </row>
    <row r="75" spans="1:159" s="73" customFormat="1">
      <c r="A75" s="74">
        <f>IF(F75&lt;&gt;"",1+MAX($A$2:A74),"")</f>
        <v>55</v>
      </c>
      <c r="B75" s="32"/>
      <c r="C75" s="36"/>
      <c r="D75" s="119" t="s">
        <v>120</v>
      </c>
      <c r="E75" s="120">
        <f>E67*4</f>
        <v>588</v>
      </c>
      <c r="F75" s="63">
        <v>0.05</v>
      </c>
      <c r="G75" s="64">
        <f t="shared" si="39"/>
        <v>617.4</v>
      </c>
      <c r="H75" s="71" t="s">
        <v>39</v>
      </c>
      <c r="I75" s="37">
        <v>0</v>
      </c>
      <c r="J75" s="38">
        <f t="shared" si="32"/>
        <v>0</v>
      </c>
      <c r="K75" s="39">
        <v>0</v>
      </c>
      <c r="L75" s="40">
        <f t="shared" si="33"/>
        <v>0</v>
      </c>
      <c r="M75" s="40">
        <f t="shared" si="34"/>
        <v>0</v>
      </c>
      <c r="N75" s="40">
        <v>0</v>
      </c>
      <c r="O75" s="40">
        <f t="shared" si="35"/>
        <v>0</v>
      </c>
      <c r="P75" s="40">
        <f t="shared" si="36"/>
        <v>0</v>
      </c>
      <c r="Q75" s="30">
        <f t="shared" si="37"/>
        <v>0</v>
      </c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3"/>
      <c r="AL75" s="143"/>
      <c r="AM75" s="143"/>
      <c r="AN75" s="143"/>
      <c r="AO75" s="143"/>
      <c r="AP75" s="143"/>
      <c r="AQ75" s="143"/>
      <c r="AR75" s="143"/>
      <c r="AS75" s="143"/>
      <c r="AT75" s="143"/>
      <c r="AU75" s="143"/>
      <c r="AV75" s="143"/>
      <c r="AW75" s="143"/>
      <c r="AX75" s="143"/>
      <c r="AY75" s="143"/>
      <c r="AZ75" s="143"/>
      <c r="BA75" s="143"/>
      <c r="BB75" s="143"/>
      <c r="BC75" s="143"/>
      <c r="BD75" s="143"/>
      <c r="BE75" s="143"/>
      <c r="BF75" s="143"/>
      <c r="BG75" s="143"/>
      <c r="BH75" s="143"/>
      <c r="BI75" s="143"/>
      <c r="BJ75" s="143"/>
      <c r="BK75" s="143"/>
      <c r="BL75" s="143"/>
      <c r="BM75" s="143"/>
      <c r="BN75" s="143"/>
      <c r="BO75" s="143"/>
      <c r="BP75" s="143"/>
      <c r="BQ75" s="143"/>
      <c r="BR75" s="143"/>
      <c r="BS75" s="143"/>
      <c r="BT75" s="143"/>
      <c r="BU75" s="143"/>
      <c r="BV75" s="143"/>
      <c r="BW75" s="143"/>
      <c r="BX75" s="143"/>
      <c r="BY75" s="143"/>
      <c r="BZ75" s="143"/>
      <c r="CA75" s="143"/>
      <c r="CB75" s="143"/>
      <c r="CC75" s="143"/>
      <c r="CD75" s="143"/>
      <c r="CE75" s="143"/>
      <c r="CF75" s="143"/>
      <c r="CG75" s="143"/>
      <c r="CH75" s="143"/>
      <c r="CI75" s="143"/>
      <c r="CJ75" s="143"/>
      <c r="CK75" s="143"/>
      <c r="CL75" s="143"/>
      <c r="CM75" s="143"/>
      <c r="CN75" s="143"/>
      <c r="CO75" s="143"/>
      <c r="CP75" s="143"/>
      <c r="CQ75" s="143"/>
      <c r="CR75" s="143"/>
      <c r="CS75" s="143"/>
      <c r="CT75" s="143"/>
      <c r="CU75" s="143"/>
      <c r="CV75" s="143"/>
      <c r="CW75" s="143"/>
      <c r="CX75" s="143"/>
      <c r="CY75" s="143"/>
      <c r="CZ75" s="143"/>
      <c r="DA75" s="143"/>
      <c r="DB75" s="143"/>
      <c r="DC75" s="143"/>
      <c r="DD75" s="143"/>
      <c r="DE75" s="143"/>
      <c r="DF75" s="143"/>
      <c r="DG75" s="143"/>
      <c r="DH75" s="143"/>
      <c r="DI75" s="143"/>
      <c r="DJ75" s="143"/>
      <c r="DK75" s="143"/>
      <c r="DL75" s="143"/>
      <c r="DM75" s="143"/>
      <c r="DN75" s="143"/>
      <c r="DO75" s="143"/>
      <c r="DP75" s="143"/>
      <c r="DQ75" s="143"/>
      <c r="DR75" s="143"/>
      <c r="DS75" s="143"/>
      <c r="DT75" s="143"/>
      <c r="DU75" s="143"/>
      <c r="DV75" s="143"/>
      <c r="DW75" s="143"/>
      <c r="DX75" s="143"/>
      <c r="DY75" s="143"/>
      <c r="DZ75" s="143"/>
      <c r="EA75" s="143"/>
      <c r="EB75" s="143"/>
      <c r="EC75" s="143"/>
      <c r="ED75" s="143"/>
      <c r="EE75" s="143"/>
      <c r="EF75" s="143"/>
      <c r="EG75" s="143"/>
      <c r="EH75" s="143"/>
      <c r="EI75" s="143"/>
      <c r="EJ75" s="143"/>
      <c r="EK75" s="143"/>
      <c r="EL75" s="143"/>
      <c r="EM75" s="143"/>
      <c r="EN75" s="143"/>
      <c r="EO75" s="143"/>
      <c r="EP75" s="143"/>
      <c r="EQ75" s="143"/>
      <c r="ER75" s="143"/>
      <c r="ES75" s="143"/>
      <c r="ET75" s="143"/>
      <c r="EU75" s="143"/>
      <c r="EV75" s="143"/>
      <c r="EW75" s="143"/>
      <c r="EX75" s="143"/>
      <c r="EY75" s="143"/>
      <c r="EZ75" s="143"/>
      <c r="FA75" s="143"/>
      <c r="FB75" s="143"/>
      <c r="FC75" s="143"/>
    </row>
    <row r="76" spans="1:159" s="73" customFormat="1">
      <c r="A76" s="74" t="str">
        <f>IF(F76&lt;&gt;"",1+MAX($A$2:A75),"")</f>
        <v/>
      </c>
      <c r="B76" s="32"/>
      <c r="C76" s="36"/>
      <c r="D76" s="119"/>
      <c r="E76" s="120"/>
      <c r="F76" s="63"/>
      <c r="G76" s="64"/>
      <c r="H76" s="71"/>
      <c r="I76" s="37">
        <v>0</v>
      </c>
      <c r="J76" s="38">
        <f t="shared" si="32"/>
        <v>0</v>
      </c>
      <c r="K76" s="39">
        <v>0</v>
      </c>
      <c r="L76" s="40">
        <f t="shared" si="33"/>
        <v>0</v>
      </c>
      <c r="M76" s="40">
        <f t="shared" si="34"/>
        <v>0</v>
      </c>
      <c r="N76" s="40">
        <v>0</v>
      </c>
      <c r="O76" s="40">
        <f t="shared" si="35"/>
        <v>0</v>
      </c>
      <c r="P76" s="40">
        <f t="shared" si="36"/>
        <v>0</v>
      </c>
      <c r="Q76" s="30">
        <f t="shared" si="37"/>
        <v>0</v>
      </c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3"/>
      <c r="AL76" s="143"/>
      <c r="AM76" s="143"/>
      <c r="AN76" s="143"/>
      <c r="AO76" s="143"/>
      <c r="AP76" s="143"/>
      <c r="AQ76" s="143"/>
      <c r="AR76" s="143"/>
      <c r="AS76" s="143"/>
      <c r="AT76" s="143"/>
      <c r="AU76" s="143"/>
      <c r="AV76" s="143"/>
      <c r="AW76" s="143"/>
      <c r="AX76" s="143"/>
      <c r="AY76" s="143"/>
      <c r="AZ76" s="143"/>
      <c r="BA76" s="143"/>
      <c r="BB76" s="143"/>
      <c r="BC76" s="143"/>
      <c r="BD76" s="143"/>
      <c r="BE76" s="143"/>
      <c r="BF76" s="143"/>
      <c r="BG76" s="143"/>
      <c r="BH76" s="143"/>
      <c r="BI76" s="143"/>
      <c r="BJ76" s="143"/>
      <c r="BK76" s="143"/>
      <c r="BL76" s="143"/>
      <c r="BM76" s="143"/>
      <c r="BN76" s="143"/>
      <c r="BO76" s="143"/>
      <c r="BP76" s="143"/>
      <c r="BQ76" s="143"/>
      <c r="BR76" s="143"/>
      <c r="BS76" s="143"/>
      <c r="BT76" s="143"/>
      <c r="BU76" s="143"/>
      <c r="BV76" s="143"/>
      <c r="BW76" s="143"/>
      <c r="BX76" s="143"/>
      <c r="BY76" s="143"/>
      <c r="BZ76" s="143"/>
      <c r="CA76" s="143"/>
      <c r="CB76" s="143"/>
      <c r="CC76" s="143"/>
      <c r="CD76" s="143"/>
      <c r="CE76" s="143"/>
      <c r="CF76" s="143"/>
      <c r="CG76" s="143"/>
      <c r="CH76" s="143"/>
      <c r="CI76" s="143"/>
      <c r="CJ76" s="143"/>
      <c r="CK76" s="143"/>
      <c r="CL76" s="143"/>
      <c r="CM76" s="143"/>
      <c r="CN76" s="143"/>
      <c r="CO76" s="143"/>
      <c r="CP76" s="143"/>
      <c r="CQ76" s="143"/>
      <c r="CR76" s="143"/>
      <c r="CS76" s="143"/>
      <c r="CT76" s="143"/>
      <c r="CU76" s="143"/>
      <c r="CV76" s="143"/>
      <c r="CW76" s="143"/>
      <c r="CX76" s="143"/>
      <c r="CY76" s="143"/>
      <c r="CZ76" s="143"/>
      <c r="DA76" s="143"/>
      <c r="DB76" s="143"/>
      <c r="DC76" s="143"/>
      <c r="DD76" s="143"/>
      <c r="DE76" s="143"/>
      <c r="DF76" s="143"/>
      <c r="DG76" s="143"/>
      <c r="DH76" s="143"/>
      <c r="DI76" s="143"/>
      <c r="DJ76" s="143"/>
      <c r="DK76" s="143"/>
      <c r="DL76" s="143"/>
      <c r="DM76" s="143"/>
      <c r="DN76" s="143"/>
      <c r="DO76" s="143"/>
      <c r="DP76" s="143"/>
      <c r="DQ76" s="143"/>
      <c r="DR76" s="143"/>
      <c r="DS76" s="143"/>
      <c r="DT76" s="143"/>
      <c r="DU76" s="143"/>
      <c r="DV76" s="143"/>
      <c r="DW76" s="143"/>
      <c r="DX76" s="143"/>
      <c r="DY76" s="143"/>
      <c r="DZ76" s="143"/>
      <c r="EA76" s="143"/>
      <c r="EB76" s="143"/>
      <c r="EC76" s="143"/>
      <c r="ED76" s="143"/>
      <c r="EE76" s="143"/>
      <c r="EF76" s="143"/>
      <c r="EG76" s="143"/>
      <c r="EH76" s="143"/>
      <c r="EI76" s="143"/>
      <c r="EJ76" s="143"/>
      <c r="EK76" s="143"/>
      <c r="EL76" s="143"/>
      <c r="EM76" s="143"/>
      <c r="EN76" s="143"/>
      <c r="EO76" s="143"/>
      <c r="EP76" s="143"/>
      <c r="EQ76" s="143"/>
      <c r="ER76" s="143"/>
      <c r="ES76" s="143"/>
      <c r="ET76" s="143"/>
      <c r="EU76" s="143"/>
      <c r="EV76" s="143"/>
      <c r="EW76" s="143"/>
      <c r="EX76" s="143"/>
      <c r="EY76" s="143"/>
      <c r="EZ76" s="143"/>
      <c r="FA76" s="143"/>
      <c r="FB76" s="143"/>
      <c r="FC76" s="143"/>
    </row>
    <row r="77" spans="1:159" s="73" customFormat="1">
      <c r="A77" s="74" t="str">
        <f>IF(F77&lt;&gt;"",1+MAX($A$2:A76),"")</f>
        <v/>
      </c>
      <c r="B77" s="32"/>
      <c r="C77" s="36"/>
      <c r="D77" s="114" t="s">
        <v>129</v>
      </c>
      <c r="E77" s="115">
        <v>60</v>
      </c>
      <c r="F77" s="115"/>
      <c r="G77" s="116" t="s">
        <v>39</v>
      </c>
      <c r="H77" s="117"/>
      <c r="I77" s="37"/>
      <c r="J77" s="38"/>
      <c r="K77" s="39"/>
      <c r="L77" s="40"/>
      <c r="M77" s="40"/>
      <c r="N77" s="40"/>
      <c r="O77" s="40"/>
      <c r="P77" s="40"/>
      <c r="Q77" s="30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3"/>
      <c r="AL77" s="143"/>
      <c r="AM77" s="143"/>
      <c r="AN77" s="143"/>
      <c r="AO77" s="143"/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3"/>
      <c r="BB77" s="143"/>
      <c r="BC77" s="143"/>
      <c r="BD77" s="143"/>
      <c r="BE77" s="143"/>
      <c r="BF77" s="143"/>
      <c r="BG77" s="143"/>
      <c r="BH77" s="143"/>
      <c r="BI77" s="143"/>
      <c r="BJ77" s="143"/>
      <c r="BK77" s="143"/>
      <c r="BL77" s="143"/>
      <c r="BM77" s="143"/>
      <c r="BN77" s="143"/>
      <c r="BO77" s="143"/>
      <c r="BP77" s="143"/>
      <c r="BQ77" s="143"/>
      <c r="BR77" s="143"/>
      <c r="BS77" s="143"/>
      <c r="BT77" s="143"/>
      <c r="BU77" s="143"/>
      <c r="BV77" s="143"/>
      <c r="BW77" s="143"/>
      <c r="BX77" s="143"/>
      <c r="BY77" s="143"/>
      <c r="BZ77" s="143"/>
      <c r="CA77" s="143"/>
      <c r="CB77" s="143"/>
      <c r="CC77" s="143"/>
      <c r="CD77" s="143"/>
      <c r="CE77" s="143"/>
      <c r="CF77" s="143"/>
      <c r="CG77" s="143"/>
      <c r="CH77" s="143"/>
      <c r="CI77" s="143"/>
      <c r="CJ77" s="143"/>
      <c r="CK77" s="143"/>
      <c r="CL77" s="143"/>
      <c r="CM77" s="143"/>
      <c r="CN77" s="143"/>
      <c r="CO77" s="143"/>
      <c r="CP77" s="143"/>
      <c r="CQ77" s="143"/>
      <c r="CR77" s="143"/>
      <c r="CS77" s="143"/>
      <c r="CT77" s="143"/>
      <c r="CU77" s="143"/>
      <c r="CV77" s="143"/>
      <c r="CW77" s="143"/>
      <c r="CX77" s="143"/>
      <c r="CY77" s="143"/>
      <c r="CZ77" s="143"/>
      <c r="DA77" s="143"/>
      <c r="DB77" s="143"/>
      <c r="DC77" s="143"/>
      <c r="DD77" s="143"/>
      <c r="DE77" s="143"/>
      <c r="DF77" s="143"/>
      <c r="DG77" s="143"/>
      <c r="DH77" s="143"/>
      <c r="DI77" s="143"/>
      <c r="DJ77" s="143"/>
      <c r="DK77" s="143"/>
      <c r="DL77" s="143"/>
      <c r="DM77" s="143"/>
      <c r="DN77" s="143"/>
      <c r="DO77" s="143"/>
      <c r="DP77" s="143"/>
      <c r="DQ77" s="143"/>
      <c r="DR77" s="143"/>
      <c r="DS77" s="143"/>
      <c r="DT77" s="143"/>
      <c r="DU77" s="143"/>
      <c r="DV77" s="143"/>
      <c r="DW77" s="143"/>
      <c r="DX77" s="143"/>
      <c r="DY77" s="143"/>
      <c r="DZ77" s="143"/>
      <c r="EA77" s="143"/>
      <c r="EB77" s="143"/>
      <c r="EC77" s="143"/>
      <c r="ED77" s="143"/>
      <c r="EE77" s="143"/>
      <c r="EF77" s="143"/>
      <c r="EG77" s="143"/>
      <c r="EH77" s="143"/>
      <c r="EI77" s="143"/>
      <c r="EJ77" s="143"/>
      <c r="EK77" s="143"/>
      <c r="EL77" s="143"/>
      <c r="EM77" s="143"/>
      <c r="EN77" s="143"/>
      <c r="EO77" s="143"/>
      <c r="EP77" s="143"/>
      <c r="EQ77" s="143"/>
      <c r="ER77" s="143"/>
      <c r="ES77" s="143"/>
      <c r="ET77" s="143"/>
      <c r="EU77" s="143"/>
      <c r="EV77" s="143"/>
      <c r="EW77" s="143"/>
      <c r="EX77" s="143"/>
      <c r="EY77" s="143"/>
      <c r="EZ77" s="143"/>
      <c r="FA77" s="143"/>
      <c r="FB77" s="143"/>
      <c r="FC77" s="143"/>
    </row>
    <row r="78" spans="1:159" s="73" customFormat="1">
      <c r="A78" s="74">
        <f>IF(F78&lt;&gt;"",1+MAX($A$2:A77),"")</f>
        <v>56</v>
      </c>
      <c r="B78" s="32"/>
      <c r="C78" s="36"/>
      <c r="D78" s="119" t="s">
        <v>127</v>
      </c>
      <c r="E78" s="120">
        <f>875*2</f>
        <v>1750</v>
      </c>
      <c r="F78" s="63">
        <v>0.1</v>
      </c>
      <c r="G78" s="64">
        <f t="shared" ref="G78:G85" si="40">E78*(1+F78)</f>
        <v>1925.0000000000002</v>
      </c>
      <c r="H78" s="71" t="s">
        <v>37</v>
      </c>
      <c r="I78" s="37">
        <v>0</v>
      </c>
      <c r="J78" s="38">
        <f t="shared" si="32"/>
        <v>0</v>
      </c>
      <c r="K78" s="39">
        <v>0</v>
      </c>
      <c r="L78" s="40">
        <f t="shared" si="33"/>
        <v>0</v>
      </c>
      <c r="M78" s="40">
        <f t="shared" si="34"/>
        <v>0</v>
      </c>
      <c r="N78" s="40">
        <v>0</v>
      </c>
      <c r="O78" s="40">
        <f t="shared" si="35"/>
        <v>0</v>
      </c>
      <c r="P78" s="40">
        <f t="shared" si="36"/>
        <v>0</v>
      </c>
      <c r="Q78" s="30">
        <f t="shared" si="37"/>
        <v>0</v>
      </c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  <c r="BM78" s="143"/>
      <c r="BN78" s="143"/>
      <c r="BO78" s="143"/>
      <c r="BP78" s="143"/>
      <c r="BQ78" s="143"/>
      <c r="BR78" s="143"/>
      <c r="BS78" s="143"/>
      <c r="BT78" s="143"/>
      <c r="BU78" s="143"/>
      <c r="BV78" s="143"/>
      <c r="BW78" s="143"/>
      <c r="BX78" s="143"/>
      <c r="BY78" s="143"/>
      <c r="BZ78" s="143"/>
      <c r="CA78" s="143"/>
      <c r="CB78" s="143"/>
      <c r="CC78" s="143"/>
      <c r="CD78" s="143"/>
      <c r="CE78" s="143"/>
      <c r="CF78" s="143"/>
      <c r="CG78" s="143"/>
      <c r="CH78" s="143"/>
      <c r="CI78" s="143"/>
      <c r="CJ78" s="143"/>
      <c r="CK78" s="143"/>
      <c r="CL78" s="143"/>
      <c r="CM78" s="143"/>
      <c r="CN78" s="143"/>
      <c r="CO78" s="143"/>
      <c r="CP78" s="143"/>
      <c r="CQ78" s="143"/>
      <c r="CR78" s="143"/>
      <c r="CS78" s="143"/>
      <c r="CT78" s="143"/>
      <c r="CU78" s="143"/>
      <c r="CV78" s="143"/>
      <c r="CW78" s="143"/>
      <c r="CX78" s="143"/>
      <c r="CY78" s="143"/>
      <c r="CZ78" s="143"/>
      <c r="DA78" s="143"/>
      <c r="DB78" s="143"/>
      <c r="DC78" s="143"/>
      <c r="DD78" s="143"/>
      <c r="DE78" s="143"/>
      <c r="DF78" s="143"/>
      <c r="DG78" s="143"/>
      <c r="DH78" s="143"/>
      <c r="DI78" s="143"/>
      <c r="DJ78" s="143"/>
      <c r="DK78" s="143"/>
      <c r="DL78" s="143"/>
      <c r="DM78" s="143"/>
      <c r="DN78" s="143"/>
      <c r="DO78" s="143"/>
      <c r="DP78" s="143"/>
      <c r="DQ78" s="143"/>
      <c r="DR78" s="143"/>
      <c r="DS78" s="143"/>
      <c r="DT78" s="143"/>
      <c r="DU78" s="143"/>
      <c r="DV78" s="143"/>
      <c r="DW78" s="143"/>
      <c r="DX78" s="143"/>
      <c r="DY78" s="143"/>
      <c r="DZ78" s="143"/>
      <c r="EA78" s="143"/>
      <c r="EB78" s="143"/>
      <c r="EC78" s="143"/>
      <c r="ED78" s="143"/>
      <c r="EE78" s="143"/>
      <c r="EF78" s="143"/>
      <c r="EG78" s="143"/>
      <c r="EH78" s="143"/>
      <c r="EI78" s="143"/>
      <c r="EJ78" s="143"/>
      <c r="EK78" s="143"/>
      <c r="EL78" s="143"/>
      <c r="EM78" s="143"/>
      <c r="EN78" s="143"/>
      <c r="EO78" s="143"/>
      <c r="EP78" s="143"/>
      <c r="EQ78" s="143"/>
      <c r="ER78" s="143"/>
      <c r="ES78" s="143"/>
      <c r="ET78" s="143"/>
      <c r="EU78" s="143"/>
      <c r="EV78" s="143"/>
      <c r="EW78" s="143"/>
      <c r="EX78" s="143"/>
      <c r="EY78" s="143"/>
      <c r="EZ78" s="143"/>
      <c r="FA78" s="143"/>
      <c r="FB78" s="143"/>
      <c r="FC78" s="143"/>
    </row>
    <row r="79" spans="1:159" s="73" customFormat="1">
      <c r="A79" s="74">
        <f>IF(F79&lt;&gt;"",1+MAX($A$2:A78),"")</f>
        <v>57</v>
      </c>
      <c r="B79" s="32"/>
      <c r="C79" s="36"/>
      <c r="D79" s="121" t="s">
        <v>107</v>
      </c>
      <c r="E79" s="120">
        <f>ROUNDUP(E78/32,0)</f>
        <v>55</v>
      </c>
      <c r="F79" s="63">
        <v>0</v>
      </c>
      <c r="G79" s="64">
        <f t="shared" si="40"/>
        <v>55</v>
      </c>
      <c r="H79" s="65" t="s">
        <v>38</v>
      </c>
      <c r="I79" s="37">
        <v>0</v>
      </c>
      <c r="J79" s="38">
        <f t="shared" si="32"/>
        <v>0</v>
      </c>
      <c r="K79" s="39">
        <v>0</v>
      </c>
      <c r="L79" s="40">
        <f t="shared" si="33"/>
        <v>0</v>
      </c>
      <c r="M79" s="40">
        <f t="shared" si="34"/>
        <v>0</v>
      </c>
      <c r="N79" s="40">
        <v>0</v>
      </c>
      <c r="O79" s="40">
        <f t="shared" si="35"/>
        <v>0</v>
      </c>
      <c r="P79" s="40">
        <f t="shared" si="36"/>
        <v>0</v>
      </c>
      <c r="Q79" s="30">
        <f t="shared" si="37"/>
        <v>0</v>
      </c>
      <c r="R79" s="145"/>
      <c r="S79" s="145"/>
      <c r="T79" s="145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3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3"/>
      <c r="BD79" s="143"/>
      <c r="BE79" s="143"/>
      <c r="BF79" s="143"/>
      <c r="BG79" s="143"/>
      <c r="BH79" s="143"/>
      <c r="BI79" s="143"/>
      <c r="BJ79" s="143"/>
      <c r="BK79" s="143"/>
      <c r="BL79" s="143"/>
      <c r="BM79" s="143"/>
      <c r="BN79" s="143"/>
      <c r="BO79" s="143"/>
      <c r="BP79" s="143"/>
      <c r="BQ79" s="143"/>
      <c r="BR79" s="143"/>
      <c r="BS79" s="143"/>
      <c r="BT79" s="143"/>
      <c r="BU79" s="143"/>
      <c r="BV79" s="143"/>
      <c r="BW79" s="143"/>
      <c r="BX79" s="143"/>
      <c r="BY79" s="143"/>
      <c r="BZ79" s="143"/>
      <c r="CA79" s="143"/>
      <c r="CB79" s="143"/>
      <c r="CC79" s="143"/>
      <c r="CD79" s="143"/>
      <c r="CE79" s="143"/>
      <c r="CF79" s="143"/>
      <c r="CG79" s="143"/>
      <c r="CH79" s="143"/>
      <c r="CI79" s="143"/>
      <c r="CJ79" s="143"/>
      <c r="CK79" s="143"/>
      <c r="CL79" s="143"/>
      <c r="CM79" s="143"/>
      <c r="CN79" s="143"/>
      <c r="CO79" s="143"/>
      <c r="CP79" s="143"/>
      <c r="CQ79" s="143"/>
      <c r="CR79" s="143"/>
      <c r="CS79" s="143"/>
      <c r="CT79" s="143"/>
      <c r="CU79" s="143"/>
      <c r="CV79" s="143"/>
      <c r="CW79" s="143"/>
      <c r="CX79" s="143"/>
      <c r="CY79" s="143"/>
      <c r="CZ79" s="143"/>
      <c r="DA79" s="143"/>
      <c r="DB79" s="143"/>
      <c r="DC79" s="143"/>
      <c r="DD79" s="143"/>
      <c r="DE79" s="143"/>
      <c r="DF79" s="143"/>
      <c r="DG79" s="143"/>
      <c r="DH79" s="143"/>
      <c r="DI79" s="143"/>
      <c r="DJ79" s="143"/>
      <c r="DK79" s="143"/>
      <c r="DL79" s="143"/>
      <c r="DM79" s="143"/>
      <c r="DN79" s="143"/>
      <c r="DO79" s="143"/>
      <c r="DP79" s="143"/>
      <c r="DQ79" s="143"/>
      <c r="DR79" s="143"/>
      <c r="DS79" s="143"/>
      <c r="DT79" s="143"/>
      <c r="DU79" s="143"/>
      <c r="DV79" s="143"/>
      <c r="DW79" s="143"/>
      <c r="DX79" s="143"/>
      <c r="DY79" s="143"/>
      <c r="DZ79" s="143"/>
      <c r="EA79" s="143"/>
      <c r="EB79" s="143"/>
      <c r="EC79" s="143"/>
      <c r="ED79" s="143"/>
      <c r="EE79" s="143"/>
      <c r="EF79" s="143"/>
      <c r="EG79" s="143"/>
      <c r="EH79" s="143"/>
      <c r="EI79" s="143"/>
      <c r="EJ79" s="143"/>
      <c r="EK79" s="143"/>
      <c r="EL79" s="143"/>
      <c r="EM79" s="143"/>
      <c r="EN79" s="143"/>
      <c r="EO79" s="143"/>
      <c r="EP79" s="143"/>
      <c r="EQ79" s="143"/>
      <c r="ER79" s="143"/>
      <c r="ES79" s="143"/>
      <c r="ET79" s="143"/>
      <c r="EU79" s="143"/>
      <c r="EV79" s="143"/>
      <c r="EW79" s="143"/>
      <c r="EX79" s="143"/>
      <c r="EY79" s="143"/>
      <c r="EZ79" s="143"/>
      <c r="FA79" s="143"/>
      <c r="FB79" s="143"/>
      <c r="FC79" s="143"/>
    </row>
    <row r="80" spans="1:159" s="73" customFormat="1">
      <c r="A80" s="74">
        <f>IF(F80&lt;&gt;"",1+MAX($A$2:A79),"")</f>
        <v>58</v>
      </c>
      <c r="B80" s="32"/>
      <c r="C80" s="36"/>
      <c r="D80" s="121" t="s">
        <v>110</v>
      </c>
      <c r="E80" s="120">
        <f>ROUNDUP(E78*1.33,0)</f>
        <v>2328</v>
      </c>
      <c r="F80" s="63">
        <v>0</v>
      </c>
      <c r="G80" s="64">
        <f t="shared" si="40"/>
        <v>2328</v>
      </c>
      <c r="H80" s="65" t="s">
        <v>38</v>
      </c>
      <c r="I80" s="37">
        <v>0</v>
      </c>
      <c r="J80" s="38">
        <f t="shared" si="32"/>
        <v>0</v>
      </c>
      <c r="K80" s="39">
        <v>0</v>
      </c>
      <c r="L80" s="40">
        <f t="shared" si="33"/>
        <v>0</v>
      </c>
      <c r="M80" s="40">
        <f t="shared" si="34"/>
        <v>0</v>
      </c>
      <c r="N80" s="40">
        <v>0</v>
      </c>
      <c r="O80" s="40">
        <f t="shared" si="35"/>
        <v>0</v>
      </c>
      <c r="P80" s="40">
        <f t="shared" si="36"/>
        <v>0</v>
      </c>
      <c r="Q80" s="30">
        <f t="shared" si="37"/>
        <v>0</v>
      </c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3"/>
      <c r="AL80" s="143"/>
      <c r="AM80" s="143"/>
      <c r="AN80" s="143"/>
      <c r="AO80" s="143"/>
      <c r="AP80" s="143"/>
      <c r="AQ80" s="143"/>
      <c r="AR80" s="143"/>
      <c r="AS80" s="143"/>
      <c r="AT80" s="143"/>
      <c r="AU80" s="143"/>
      <c r="AV80" s="143"/>
      <c r="AW80" s="143"/>
      <c r="AX80" s="143"/>
      <c r="AY80" s="143"/>
      <c r="AZ80" s="143"/>
      <c r="BA80" s="143"/>
      <c r="BB80" s="143"/>
      <c r="BC80" s="143"/>
      <c r="BD80" s="143"/>
      <c r="BE80" s="143"/>
      <c r="BF80" s="143"/>
      <c r="BG80" s="143"/>
      <c r="BH80" s="143"/>
      <c r="BI80" s="143"/>
      <c r="BJ80" s="143"/>
      <c r="BK80" s="143"/>
      <c r="BL80" s="143"/>
      <c r="BM80" s="143"/>
      <c r="BN80" s="143"/>
      <c r="BO80" s="143"/>
      <c r="BP80" s="143"/>
      <c r="BQ80" s="143"/>
      <c r="BR80" s="143"/>
      <c r="BS80" s="143"/>
      <c r="BT80" s="143"/>
      <c r="BU80" s="143"/>
      <c r="BV80" s="143"/>
      <c r="BW80" s="143"/>
      <c r="BX80" s="143"/>
      <c r="BY80" s="143"/>
      <c r="BZ80" s="143"/>
      <c r="CA80" s="143"/>
      <c r="CB80" s="143"/>
      <c r="CC80" s="143"/>
      <c r="CD80" s="143"/>
      <c r="CE80" s="143"/>
      <c r="CF80" s="143"/>
      <c r="CG80" s="143"/>
      <c r="CH80" s="143"/>
      <c r="CI80" s="143"/>
      <c r="CJ80" s="143"/>
      <c r="CK80" s="143"/>
      <c r="CL80" s="143"/>
      <c r="CM80" s="143"/>
      <c r="CN80" s="143"/>
      <c r="CO80" s="143"/>
      <c r="CP80" s="143"/>
      <c r="CQ80" s="143"/>
      <c r="CR80" s="143"/>
      <c r="CS80" s="143"/>
      <c r="CT80" s="143"/>
      <c r="CU80" s="143"/>
      <c r="CV80" s="143"/>
      <c r="CW80" s="143"/>
      <c r="CX80" s="143"/>
      <c r="CY80" s="143"/>
      <c r="CZ80" s="143"/>
      <c r="DA80" s="143"/>
      <c r="DB80" s="143"/>
      <c r="DC80" s="143"/>
      <c r="DD80" s="143"/>
      <c r="DE80" s="143"/>
      <c r="DF80" s="143"/>
      <c r="DG80" s="143"/>
      <c r="DH80" s="143"/>
      <c r="DI80" s="143"/>
      <c r="DJ80" s="143"/>
      <c r="DK80" s="143"/>
      <c r="DL80" s="143"/>
      <c r="DM80" s="143"/>
      <c r="DN80" s="143"/>
      <c r="DO80" s="143"/>
      <c r="DP80" s="143"/>
      <c r="DQ80" s="143"/>
      <c r="DR80" s="143"/>
      <c r="DS80" s="143"/>
      <c r="DT80" s="143"/>
      <c r="DU80" s="143"/>
      <c r="DV80" s="143"/>
      <c r="DW80" s="143"/>
      <c r="DX80" s="143"/>
      <c r="DY80" s="143"/>
      <c r="DZ80" s="143"/>
      <c r="EA80" s="143"/>
      <c r="EB80" s="143"/>
      <c r="EC80" s="143"/>
      <c r="ED80" s="143"/>
      <c r="EE80" s="143"/>
      <c r="EF80" s="143"/>
      <c r="EG80" s="143"/>
      <c r="EH80" s="143"/>
      <c r="EI80" s="143"/>
      <c r="EJ80" s="143"/>
      <c r="EK80" s="143"/>
      <c r="EL80" s="143"/>
      <c r="EM80" s="143"/>
      <c r="EN80" s="143"/>
      <c r="EO80" s="143"/>
      <c r="EP80" s="143"/>
      <c r="EQ80" s="143"/>
      <c r="ER80" s="143"/>
      <c r="ES80" s="143"/>
      <c r="ET80" s="143"/>
      <c r="EU80" s="143"/>
      <c r="EV80" s="143"/>
      <c r="EW80" s="143"/>
      <c r="EX80" s="143"/>
      <c r="EY80" s="143"/>
      <c r="EZ80" s="143"/>
      <c r="FA80" s="143"/>
      <c r="FB80" s="143"/>
      <c r="FC80" s="143"/>
    </row>
    <row r="81" spans="1:159" s="73" customFormat="1">
      <c r="A81" s="74">
        <f>IF(F81&lt;&gt;"",1+MAX($A$2:A80),"")</f>
        <v>59</v>
      </c>
      <c r="B81" s="32"/>
      <c r="C81" s="36"/>
      <c r="D81" s="121" t="s">
        <v>111</v>
      </c>
      <c r="E81" s="120">
        <f>ROUNDUP(E79*16,0)</f>
        <v>880</v>
      </c>
      <c r="F81" s="63">
        <v>0.05</v>
      </c>
      <c r="G81" s="64">
        <f t="shared" si="40"/>
        <v>924</v>
      </c>
      <c r="H81" s="65" t="s">
        <v>39</v>
      </c>
      <c r="I81" s="37">
        <v>0</v>
      </c>
      <c r="J81" s="38">
        <f t="shared" si="32"/>
        <v>0</v>
      </c>
      <c r="K81" s="39">
        <v>0</v>
      </c>
      <c r="L81" s="40">
        <f t="shared" si="33"/>
        <v>0</v>
      </c>
      <c r="M81" s="40">
        <f t="shared" si="34"/>
        <v>0</v>
      </c>
      <c r="N81" s="40">
        <v>0</v>
      </c>
      <c r="O81" s="40">
        <f t="shared" si="35"/>
        <v>0</v>
      </c>
      <c r="P81" s="40">
        <f t="shared" si="36"/>
        <v>0</v>
      </c>
      <c r="Q81" s="30">
        <f t="shared" si="37"/>
        <v>0</v>
      </c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5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3"/>
      <c r="BD81" s="143"/>
      <c r="BE81" s="143"/>
      <c r="BF81" s="143"/>
      <c r="BG81" s="143"/>
      <c r="BH81" s="143"/>
      <c r="BI81" s="143"/>
      <c r="BJ81" s="143"/>
      <c r="BK81" s="143"/>
      <c r="BL81" s="143"/>
      <c r="BM81" s="143"/>
      <c r="BN81" s="143"/>
      <c r="BO81" s="143"/>
      <c r="BP81" s="143"/>
      <c r="BQ81" s="143"/>
      <c r="BR81" s="143"/>
      <c r="BS81" s="143"/>
      <c r="BT81" s="143"/>
      <c r="BU81" s="143"/>
      <c r="BV81" s="143"/>
      <c r="BW81" s="143"/>
      <c r="BX81" s="143"/>
      <c r="BY81" s="143"/>
      <c r="BZ81" s="143"/>
      <c r="CA81" s="143"/>
      <c r="CB81" s="143"/>
      <c r="CC81" s="143"/>
      <c r="CD81" s="143"/>
      <c r="CE81" s="143"/>
      <c r="CF81" s="143"/>
      <c r="CG81" s="143"/>
      <c r="CH81" s="143"/>
      <c r="CI81" s="143"/>
      <c r="CJ81" s="143"/>
      <c r="CK81" s="143"/>
      <c r="CL81" s="143"/>
      <c r="CM81" s="143"/>
      <c r="CN81" s="143"/>
      <c r="CO81" s="143"/>
      <c r="CP81" s="143"/>
      <c r="CQ81" s="143"/>
      <c r="CR81" s="143"/>
      <c r="CS81" s="143"/>
      <c r="CT81" s="143"/>
      <c r="CU81" s="143"/>
      <c r="CV81" s="143"/>
      <c r="CW81" s="143"/>
      <c r="CX81" s="143"/>
      <c r="CY81" s="143"/>
      <c r="CZ81" s="143"/>
      <c r="DA81" s="143"/>
      <c r="DB81" s="143"/>
      <c r="DC81" s="143"/>
      <c r="DD81" s="143"/>
      <c r="DE81" s="143"/>
      <c r="DF81" s="143"/>
      <c r="DG81" s="143"/>
      <c r="DH81" s="143"/>
      <c r="DI81" s="143"/>
      <c r="DJ81" s="143"/>
      <c r="DK81" s="143"/>
      <c r="DL81" s="143"/>
      <c r="DM81" s="143"/>
      <c r="DN81" s="143"/>
      <c r="DO81" s="143"/>
      <c r="DP81" s="143"/>
      <c r="DQ81" s="143"/>
      <c r="DR81" s="143"/>
      <c r="DS81" s="143"/>
      <c r="DT81" s="143"/>
      <c r="DU81" s="143"/>
      <c r="DV81" s="143"/>
      <c r="DW81" s="143"/>
      <c r="DX81" s="143"/>
      <c r="DY81" s="143"/>
      <c r="DZ81" s="143"/>
      <c r="EA81" s="143"/>
      <c r="EB81" s="143"/>
      <c r="EC81" s="143"/>
      <c r="ED81" s="143"/>
      <c r="EE81" s="143"/>
      <c r="EF81" s="143"/>
      <c r="EG81" s="143"/>
      <c r="EH81" s="143"/>
      <c r="EI81" s="143"/>
      <c r="EJ81" s="143"/>
      <c r="EK81" s="143"/>
      <c r="EL81" s="143"/>
      <c r="EM81" s="143"/>
      <c r="EN81" s="143"/>
      <c r="EO81" s="143"/>
      <c r="EP81" s="143"/>
      <c r="EQ81" s="143"/>
      <c r="ER81" s="143"/>
      <c r="ES81" s="143"/>
      <c r="ET81" s="143"/>
      <c r="EU81" s="143"/>
      <c r="EV81" s="143"/>
      <c r="EW81" s="143"/>
      <c r="EX81" s="143"/>
      <c r="EY81" s="143"/>
      <c r="EZ81" s="143"/>
      <c r="FA81" s="143"/>
      <c r="FB81" s="143"/>
      <c r="FC81" s="143"/>
    </row>
    <row r="82" spans="1:159" s="73" customFormat="1">
      <c r="A82" s="74">
        <f>IF(F82&lt;&gt;"",1+MAX($A$2:A81),"")</f>
        <v>60</v>
      </c>
      <c r="B82" s="32"/>
      <c r="C82" s="36"/>
      <c r="D82" s="121" t="s">
        <v>112</v>
      </c>
      <c r="E82" s="120">
        <f>E78*0.084</f>
        <v>147</v>
      </c>
      <c r="F82" s="35">
        <v>0.05</v>
      </c>
      <c r="G82" s="64">
        <f t="shared" si="40"/>
        <v>154.35</v>
      </c>
      <c r="H82" s="65" t="s">
        <v>113</v>
      </c>
      <c r="I82" s="37">
        <v>0</v>
      </c>
      <c r="J82" s="38">
        <f t="shared" si="32"/>
        <v>0</v>
      </c>
      <c r="K82" s="39">
        <v>0</v>
      </c>
      <c r="L82" s="40">
        <f t="shared" si="33"/>
        <v>0</v>
      </c>
      <c r="M82" s="40">
        <f t="shared" si="34"/>
        <v>0</v>
      </c>
      <c r="N82" s="40">
        <v>0</v>
      </c>
      <c r="O82" s="40">
        <f t="shared" si="35"/>
        <v>0</v>
      </c>
      <c r="P82" s="40">
        <f t="shared" si="36"/>
        <v>0</v>
      </c>
      <c r="Q82" s="30">
        <f t="shared" si="37"/>
        <v>0</v>
      </c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5"/>
      <c r="AK82" s="143"/>
      <c r="AL82" s="143"/>
      <c r="AM82" s="143"/>
      <c r="AN82" s="143"/>
      <c r="AO82" s="143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3"/>
      <c r="BE82" s="143"/>
      <c r="BF82" s="143"/>
      <c r="BG82" s="143"/>
      <c r="BH82" s="143"/>
      <c r="BI82" s="143"/>
      <c r="BJ82" s="143"/>
      <c r="BK82" s="143"/>
      <c r="BL82" s="143"/>
      <c r="BM82" s="143"/>
      <c r="BN82" s="143"/>
      <c r="BO82" s="143"/>
      <c r="BP82" s="143"/>
      <c r="BQ82" s="143"/>
      <c r="BR82" s="143"/>
      <c r="BS82" s="143"/>
      <c r="BT82" s="143"/>
      <c r="BU82" s="143"/>
      <c r="BV82" s="143"/>
      <c r="BW82" s="143"/>
      <c r="BX82" s="143"/>
      <c r="BY82" s="143"/>
      <c r="BZ82" s="143"/>
      <c r="CA82" s="143"/>
      <c r="CB82" s="143"/>
      <c r="CC82" s="143"/>
      <c r="CD82" s="143"/>
      <c r="CE82" s="143"/>
      <c r="CF82" s="143"/>
      <c r="CG82" s="143"/>
      <c r="CH82" s="143"/>
      <c r="CI82" s="143"/>
      <c r="CJ82" s="143"/>
      <c r="CK82" s="143"/>
      <c r="CL82" s="143"/>
      <c r="CM82" s="143"/>
      <c r="CN82" s="143"/>
      <c r="CO82" s="143"/>
      <c r="CP82" s="143"/>
      <c r="CQ82" s="143"/>
      <c r="CR82" s="143"/>
      <c r="CS82" s="143"/>
      <c r="CT82" s="143"/>
      <c r="CU82" s="143"/>
      <c r="CV82" s="143"/>
      <c r="CW82" s="143"/>
      <c r="CX82" s="143"/>
      <c r="CY82" s="143"/>
      <c r="CZ82" s="143"/>
      <c r="DA82" s="143"/>
      <c r="DB82" s="143"/>
      <c r="DC82" s="143"/>
      <c r="DD82" s="143"/>
      <c r="DE82" s="143"/>
      <c r="DF82" s="143"/>
      <c r="DG82" s="143"/>
      <c r="DH82" s="143"/>
      <c r="DI82" s="143"/>
      <c r="DJ82" s="143"/>
      <c r="DK82" s="143"/>
      <c r="DL82" s="143"/>
      <c r="DM82" s="143"/>
      <c r="DN82" s="143"/>
      <c r="DO82" s="143"/>
      <c r="DP82" s="143"/>
      <c r="DQ82" s="143"/>
      <c r="DR82" s="143"/>
      <c r="DS82" s="143"/>
      <c r="DT82" s="143"/>
      <c r="DU82" s="143"/>
      <c r="DV82" s="143"/>
      <c r="DW82" s="143"/>
      <c r="DX82" s="143"/>
      <c r="DY82" s="143"/>
      <c r="DZ82" s="143"/>
      <c r="EA82" s="143"/>
      <c r="EB82" s="143"/>
      <c r="EC82" s="143"/>
      <c r="ED82" s="143"/>
      <c r="EE82" s="143"/>
      <c r="EF82" s="143"/>
      <c r="EG82" s="143"/>
      <c r="EH82" s="143"/>
      <c r="EI82" s="143"/>
      <c r="EJ82" s="143"/>
      <c r="EK82" s="143"/>
      <c r="EL82" s="143"/>
      <c r="EM82" s="143"/>
      <c r="EN82" s="143"/>
      <c r="EO82" s="143"/>
      <c r="EP82" s="143"/>
      <c r="EQ82" s="143"/>
      <c r="ER82" s="143"/>
      <c r="ES82" s="143"/>
      <c r="ET82" s="143"/>
      <c r="EU82" s="143"/>
      <c r="EV82" s="143"/>
      <c r="EW82" s="143"/>
      <c r="EX82" s="143"/>
      <c r="EY82" s="143"/>
      <c r="EZ82" s="143"/>
      <c r="FA82" s="143"/>
      <c r="FB82" s="143"/>
      <c r="FC82" s="143"/>
    </row>
    <row r="83" spans="1:159" s="73" customFormat="1">
      <c r="A83" s="74">
        <f>IF(F83&lt;&gt;"",1+MAX($A$2:A82),"")</f>
        <v>61</v>
      </c>
      <c r="B83" s="32"/>
      <c r="C83" s="36"/>
      <c r="D83" s="119" t="s">
        <v>130</v>
      </c>
      <c r="E83" s="120">
        <f>875/2</f>
        <v>437.5</v>
      </c>
      <c r="F83" s="63">
        <v>0.05</v>
      </c>
      <c r="G83" s="64">
        <f t="shared" si="40"/>
        <v>459.375</v>
      </c>
      <c r="H83" s="71" t="s">
        <v>39</v>
      </c>
      <c r="I83" s="37">
        <v>0</v>
      </c>
      <c r="J83" s="38">
        <f t="shared" si="32"/>
        <v>0</v>
      </c>
      <c r="K83" s="39">
        <v>0</v>
      </c>
      <c r="L83" s="40">
        <f t="shared" si="33"/>
        <v>0</v>
      </c>
      <c r="M83" s="40">
        <f t="shared" si="34"/>
        <v>0</v>
      </c>
      <c r="N83" s="40">
        <v>0</v>
      </c>
      <c r="O83" s="40">
        <f t="shared" si="35"/>
        <v>0</v>
      </c>
      <c r="P83" s="40">
        <f t="shared" si="36"/>
        <v>0</v>
      </c>
      <c r="Q83" s="30">
        <f t="shared" si="37"/>
        <v>0</v>
      </c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3"/>
      <c r="AL83" s="143"/>
      <c r="AM83" s="143"/>
      <c r="AN83" s="143"/>
      <c r="AO83" s="143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3"/>
      <c r="BD83" s="143"/>
      <c r="BE83" s="143"/>
      <c r="BF83" s="143"/>
      <c r="BG83" s="143"/>
      <c r="BH83" s="143"/>
      <c r="BI83" s="143"/>
      <c r="BJ83" s="143"/>
      <c r="BK83" s="143"/>
      <c r="BL83" s="143"/>
      <c r="BM83" s="143"/>
      <c r="BN83" s="143"/>
      <c r="BO83" s="143"/>
      <c r="BP83" s="143"/>
      <c r="BQ83" s="143"/>
      <c r="BR83" s="143"/>
      <c r="BS83" s="143"/>
      <c r="BT83" s="143"/>
      <c r="BU83" s="143"/>
      <c r="BV83" s="143"/>
      <c r="BW83" s="143"/>
      <c r="BX83" s="143"/>
      <c r="BY83" s="143"/>
      <c r="BZ83" s="143"/>
      <c r="CA83" s="143"/>
      <c r="CB83" s="143"/>
      <c r="CC83" s="143"/>
      <c r="CD83" s="143"/>
      <c r="CE83" s="143"/>
      <c r="CF83" s="143"/>
      <c r="CG83" s="143"/>
      <c r="CH83" s="143"/>
      <c r="CI83" s="143"/>
      <c r="CJ83" s="143"/>
      <c r="CK83" s="143"/>
      <c r="CL83" s="143"/>
      <c r="CM83" s="143"/>
      <c r="CN83" s="143"/>
      <c r="CO83" s="143"/>
      <c r="CP83" s="143"/>
      <c r="CQ83" s="143"/>
      <c r="CR83" s="143"/>
      <c r="CS83" s="143"/>
      <c r="CT83" s="143"/>
      <c r="CU83" s="143"/>
      <c r="CV83" s="143"/>
      <c r="CW83" s="143"/>
      <c r="CX83" s="143"/>
      <c r="CY83" s="143"/>
      <c r="CZ83" s="143"/>
      <c r="DA83" s="143"/>
      <c r="DB83" s="143"/>
      <c r="DC83" s="143"/>
      <c r="DD83" s="143"/>
      <c r="DE83" s="143"/>
      <c r="DF83" s="143"/>
      <c r="DG83" s="143"/>
      <c r="DH83" s="143"/>
      <c r="DI83" s="143"/>
      <c r="DJ83" s="143"/>
      <c r="DK83" s="143"/>
      <c r="DL83" s="143"/>
      <c r="DM83" s="143"/>
      <c r="DN83" s="143"/>
      <c r="DO83" s="143"/>
      <c r="DP83" s="143"/>
      <c r="DQ83" s="143"/>
      <c r="DR83" s="143"/>
      <c r="DS83" s="143"/>
      <c r="DT83" s="143"/>
      <c r="DU83" s="143"/>
      <c r="DV83" s="143"/>
      <c r="DW83" s="143"/>
      <c r="DX83" s="143"/>
      <c r="DY83" s="143"/>
      <c r="DZ83" s="143"/>
      <c r="EA83" s="143"/>
      <c r="EB83" s="143"/>
      <c r="EC83" s="143"/>
      <c r="ED83" s="143"/>
      <c r="EE83" s="143"/>
      <c r="EF83" s="143"/>
      <c r="EG83" s="143"/>
      <c r="EH83" s="143"/>
      <c r="EI83" s="143"/>
      <c r="EJ83" s="143"/>
      <c r="EK83" s="143"/>
      <c r="EL83" s="143"/>
      <c r="EM83" s="143"/>
      <c r="EN83" s="143"/>
      <c r="EO83" s="143"/>
      <c r="EP83" s="143"/>
      <c r="EQ83" s="143"/>
      <c r="ER83" s="143"/>
      <c r="ES83" s="143"/>
      <c r="ET83" s="143"/>
      <c r="EU83" s="143"/>
      <c r="EV83" s="143"/>
      <c r="EW83" s="143"/>
      <c r="EX83" s="143"/>
      <c r="EY83" s="143"/>
      <c r="EZ83" s="143"/>
      <c r="FA83" s="143"/>
      <c r="FB83" s="143"/>
      <c r="FC83" s="143"/>
    </row>
    <row r="84" spans="1:159" s="73" customFormat="1">
      <c r="A84" s="74">
        <f>IF(F84&lt;&gt;"",1+MAX($A$2:A83),"")</f>
        <v>62</v>
      </c>
      <c r="B84" s="32"/>
      <c r="C84" s="36"/>
      <c r="D84" s="119" t="s">
        <v>119</v>
      </c>
      <c r="E84" s="120">
        <f>E77*3</f>
        <v>180</v>
      </c>
      <c r="F84" s="63">
        <v>0.05</v>
      </c>
      <c r="G84" s="64">
        <f t="shared" si="40"/>
        <v>189</v>
      </c>
      <c r="H84" s="71" t="s">
        <v>39</v>
      </c>
      <c r="I84" s="37">
        <v>0</v>
      </c>
      <c r="J84" s="38">
        <f t="shared" si="32"/>
        <v>0</v>
      </c>
      <c r="K84" s="39">
        <v>0</v>
      </c>
      <c r="L84" s="40">
        <f t="shared" si="33"/>
        <v>0</v>
      </c>
      <c r="M84" s="40">
        <f t="shared" si="34"/>
        <v>0</v>
      </c>
      <c r="N84" s="40">
        <v>0</v>
      </c>
      <c r="O84" s="40">
        <f t="shared" si="35"/>
        <v>0</v>
      </c>
      <c r="P84" s="40">
        <f t="shared" si="36"/>
        <v>0</v>
      </c>
      <c r="Q84" s="30">
        <f t="shared" si="37"/>
        <v>0</v>
      </c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3"/>
      <c r="AW84" s="143"/>
      <c r="AX84" s="143"/>
      <c r="AY84" s="143"/>
      <c r="AZ84" s="143"/>
      <c r="BA84" s="143"/>
      <c r="BB84" s="143"/>
      <c r="BC84" s="143"/>
      <c r="BD84" s="143"/>
      <c r="BE84" s="143"/>
      <c r="BF84" s="143"/>
      <c r="BG84" s="143"/>
      <c r="BH84" s="143"/>
      <c r="BI84" s="143"/>
      <c r="BJ84" s="143"/>
      <c r="BK84" s="143"/>
      <c r="BL84" s="143"/>
      <c r="BM84" s="143"/>
      <c r="BN84" s="143"/>
      <c r="BO84" s="143"/>
      <c r="BP84" s="143"/>
      <c r="BQ84" s="143"/>
      <c r="BR84" s="143"/>
      <c r="BS84" s="143"/>
      <c r="BT84" s="143"/>
      <c r="BU84" s="143"/>
      <c r="BV84" s="143"/>
      <c r="BW84" s="143"/>
      <c r="BX84" s="143"/>
      <c r="BY84" s="143"/>
      <c r="BZ84" s="143"/>
      <c r="CA84" s="143"/>
      <c r="CB84" s="143"/>
      <c r="CC84" s="143"/>
      <c r="CD84" s="143"/>
      <c r="CE84" s="143"/>
      <c r="CF84" s="143"/>
      <c r="CG84" s="143"/>
      <c r="CH84" s="143"/>
      <c r="CI84" s="143"/>
      <c r="CJ84" s="143"/>
      <c r="CK84" s="143"/>
      <c r="CL84" s="143"/>
      <c r="CM84" s="143"/>
      <c r="CN84" s="143"/>
      <c r="CO84" s="143"/>
      <c r="CP84" s="143"/>
      <c r="CQ84" s="143"/>
      <c r="CR84" s="143"/>
      <c r="CS84" s="143"/>
      <c r="CT84" s="143"/>
      <c r="CU84" s="143"/>
      <c r="CV84" s="143"/>
      <c r="CW84" s="143"/>
      <c r="CX84" s="143"/>
      <c r="CY84" s="143"/>
      <c r="CZ84" s="143"/>
      <c r="DA84" s="143"/>
      <c r="DB84" s="143"/>
      <c r="DC84" s="143"/>
      <c r="DD84" s="143"/>
      <c r="DE84" s="143"/>
      <c r="DF84" s="143"/>
      <c r="DG84" s="143"/>
      <c r="DH84" s="143"/>
      <c r="DI84" s="143"/>
      <c r="DJ84" s="143"/>
      <c r="DK84" s="143"/>
      <c r="DL84" s="143"/>
      <c r="DM84" s="143"/>
      <c r="DN84" s="143"/>
      <c r="DO84" s="143"/>
      <c r="DP84" s="143"/>
      <c r="DQ84" s="143"/>
      <c r="DR84" s="143"/>
      <c r="DS84" s="143"/>
      <c r="DT84" s="143"/>
      <c r="DU84" s="143"/>
      <c r="DV84" s="143"/>
      <c r="DW84" s="143"/>
      <c r="DX84" s="143"/>
      <c r="DY84" s="143"/>
      <c r="DZ84" s="143"/>
      <c r="EA84" s="143"/>
      <c r="EB84" s="143"/>
      <c r="EC84" s="143"/>
      <c r="ED84" s="143"/>
      <c r="EE84" s="143"/>
      <c r="EF84" s="143"/>
      <c r="EG84" s="143"/>
      <c r="EH84" s="143"/>
      <c r="EI84" s="143"/>
      <c r="EJ84" s="143"/>
      <c r="EK84" s="143"/>
      <c r="EL84" s="143"/>
      <c r="EM84" s="143"/>
      <c r="EN84" s="143"/>
      <c r="EO84" s="143"/>
      <c r="EP84" s="143"/>
      <c r="EQ84" s="143"/>
      <c r="ER84" s="143"/>
      <c r="ES84" s="143"/>
      <c r="ET84" s="143"/>
      <c r="EU84" s="143"/>
      <c r="EV84" s="143"/>
      <c r="EW84" s="143"/>
      <c r="EX84" s="143"/>
      <c r="EY84" s="143"/>
      <c r="EZ84" s="143"/>
      <c r="FA84" s="143"/>
      <c r="FB84" s="143"/>
      <c r="FC84" s="143"/>
    </row>
    <row r="85" spans="1:159" s="73" customFormat="1">
      <c r="A85" s="74">
        <f>IF(F85&lt;&gt;"",1+MAX($A$2:A84),"")</f>
        <v>63</v>
      </c>
      <c r="B85" s="32"/>
      <c r="C85" s="36"/>
      <c r="D85" s="119" t="s">
        <v>131</v>
      </c>
      <c r="E85" s="120">
        <f>E77*4</f>
        <v>240</v>
      </c>
      <c r="F85" s="63">
        <v>0.05</v>
      </c>
      <c r="G85" s="64">
        <f t="shared" si="40"/>
        <v>252</v>
      </c>
      <c r="H85" s="71" t="s">
        <v>39</v>
      </c>
      <c r="I85" s="37">
        <v>0</v>
      </c>
      <c r="J85" s="38">
        <f t="shared" si="32"/>
        <v>0</v>
      </c>
      <c r="K85" s="39">
        <v>0</v>
      </c>
      <c r="L85" s="40">
        <f t="shared" si="33"/>
        <v>0</v>
      </c>
      <c r="M85" s="40">
        <f t="shared" si="34"/>
        <v>0</v>
      </c>
      <c r="N85" s="40">
        <v>0</v>
      </c>
      <c r="O85" s="40">
        <f t="shared" si="35"/>
        <v>0</v>
      </c>
      <c r="P85" s="40">
        <f t="shared" si="36"/>
        <v>0</v>
      </c>
      <c r="Q85" s="30">
        <f t="shared" si="37"/>
        <v>0</v>
      </c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3"/>
      <c r="AL85" s="143"/>
      <c r="AM85" s="143"/>
      <c r="AN85" s="143"/>
      <c r="AO85" s="143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3"/>
      <c r="BB85" s="143"/>
      <c r="BC85" s="143"/>
      <c r="BD85" s="143"/>
      <c r="BE85" s="143"/>
      <c r="BF85" s="143"/>
      <c r="BG85" s="143"/>
      <c r="BH85" s="143"/>
      <c r="BI85" s="143"/>
      <c r="BJ85" s="143"/>
      <c r="BK85" s="143"/>
      <c r="BL85" s="143"/>
      <c r="BM85" s="143"/>
      <c r="BN85" s="143"/>
      <c r="BO85" s="143"/>
      <c r="BP85" s="143"/>
      <c r="BQ85" s="143"/>
      <c r="BR85" s="143"/>
      <c r="BS85" s="143"/>
      <c r="BT85" s="143"/>
      <c r="BU85" s="143"/>
      <c r="BV85" s="143"/>
      <c r="BW85" s="143"/>
      <c r="BX85" s="143"/>
      <c r="BY85" s="143"/>
      <c r="BZ85" s="143"/>
      <c r="CA85" s="143"/>
      <c r="CB85" s="143"/>
      <c r="CC85" s="143"/>
      <c r="CD85" s="143"/>
      <c r="CE85" s="143"/>
      <c r="CF85" s="143"/>
      <c r="CG85" s="143"/>
      <c r="CH85" s="143"/>
      <c r="CI85" s="143"/>
      <c r="CJ85" s="143"/>
      <c r="CK85" s="143"/>
      <c r="CL85" s="143"/>
      <c r="CM85" s="143"/>
      <c r="CN85" s="143"/>
      <c r="CO85" s="143"/>
      <c r="CP85" s="143"/>
      <c r="CQ85" s="143"/>
      <c r="CR85" s="143"/>
      <c r="CS85" s="143"/>
      <c r="CT85" s="143"/>
      <c r="CU85" s="143"/>
      <c r="CV85" s="143"/>
      <c r="CW85" s="143"/>
      <c r="CX85" s="143"/>
      <c r="CY85" s="143"/>
      <c r="CZ85" s="143"/>
      <c r="DA85" s="143"/>
      <c r="DB85" s="143"/>
      <c r="DC85" s="143"/>
      <c r="DD85" s="143"/>
      <c r="DE85" s="143"/>
      <c r="DF85" s="143"/>
      <c r="DG85" s="143"/>
      <c r="DH85" s="143"/>
      <c r="DI85" s="143"/>
      <c r="DJ85" s="143"/>
      <c r="DK85" s="143"/>
      <c r="DL85" s="143"/>
      <c r="DM85" s="143"/>
      <c r="DN85" s="143"/>
      <c r="DO85" s="143"/>
      <c r="DP85" s="143"/>
      <c r="DQ85" s="143"/>
      <c r="DR85" s="143"/>
      <c r="DS85" s="143"/>
      <c r="DT85" s="143"/>
      <c r="DU85" s="143"/>
      <c r="DV85" s="143"/>
      <c r="DW85" s="143"/>
      <c r="DX85" s="143"/>
      <c r="DY85" s="143"/>
      <c r="DZ85" s="143"/>
      <c r="EA85" s="143"/>
      <c r="EB85" s="143"/>
      <c r="EC85" s="143"/>
      <c r="ED85" s="143"/>
      <c r="EE85" s="143"/>
      <c r="EF85" s="143"/>
      <c r="EG85" s="143"/>
      <c r="EH85" s="143"/>
      <c r="EI85" s="143"/>
      <c r="EJ85" s="143"/>
      <c r="EK85" s="143"/>
      <c r="EL85" s="143"/>
      <c r="EM85" s="143"/>
      <c r="EN85" s="143"/>
      <c r="EO85" s="143"/>
      <c r="EP85" s="143"/>
      <c r="EQ85" s="143"/>
      <c r="ER85" s="143"/>
      <c r="ES85" s="143"/>
      <c r="ET85" s="143"/>
      <c r="EU85" s="143"/>
      <c r="EV85" s="143"/>
      <c r="EW85" s="143"/>
      <c r="EX85" s="143"/>
      <c r="EY85" s="143"/>
      <c r="EZ85" s="143"/>
      <c r="FA85" s="143"/>
      <c r="FB85" s="143"/>
      <c r="FC85" s="143"/>
    </row>
    <row r="86" spans="1:159" s="73" customFormat="1">
      <c r="A86" s="74" t="str">
        <f>IF(F86&lt;&gt;"",1+MAX($A$2:A85),"")</f>
        <v/>
      </c>
      <c r="B86" s="32"/>
      <c r="C86" s="36"/>
      <c r="D86" s="119"/>
      <c r="E86" s="120"/>
      <c r="F86" s="63"/>
      <c r="G86" s="64"/>
      <c r="H86" s="71"/>
      <c r="I86" s="37">
        <v>0</v>
      </c>
      <c r="J86" s="38">
        <f t="shared" si="32"/>
        <v>0</v>
      </c>
      <c r="K86" s="39">
        <v>0</v>
      </c>
      <c r="L86" s="40">
        <f t="shared" si="33"/>
        <v>0</v>
      </c>
      <c r="M86" s="40">
        <f t="shared" si="34"/>
        <v>0</v>
      </c>
      <c r="N86" s="40">
        <v>0</v>
      </c>
      <c r="O86" s="40">
        <f t="shared" si="35"/>
        <v>0</v>
      </c>
      <c r="P86" s="40">
        <f t="shared" si="36"/>
        <v>0</v>
      </c>
      <c r="Q86" s="30">
        <f t="shared" si="37"/>
        <v>0</v>
      </c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3"/>
      <c r="AL86" s="143"/>
      <c r="AM86" s="143"/>
      <c r="AN86" s="143"/>
      <c r="AO86" s="143"/>
      <c r="AP86" s="143"/>
      <c r="AQ86" s="143"/>
      <c r="AR86" s="143"/>
      <c r="AS86" s="143"/>
      <c r="AT86" s="143"/>
      <c r="AU86" s="143"/>
      <c r="AV86" s="143"/>
      <c r="AW86" s="143"/>
      <c r="AX86" s="143"/>
      <c r="AY86" s="143"/>
      <c r="AZ86" s="143"/>
      <c r="BA86" s="143"/>
      <c r="BB86" s="143"/>
      <c r="BC86" s="143"/>
      <c r="BD86" s="143"/>
      <c r="BE86" s="143"/>
      <c r="BF86" s="143"/>
      <c r="BG86" s="143"/>
      <c r="BH86" s="143"/>
      <c r="BI86" s="143"/>
      <c r="BJ86" s="143"/>
      <c r="BK86" s="143"/>
      <c r="BL86" s="143"/>
      <c r="BM86" s="143"/>
      <c r="BN86" s="143"/>
      <c r="BO86" s="143"/>
      <c r="BP86" s="143"/>
      <c r="BQ86" s="143"/>
      <c r="BR86" s="143"/>
      <c r="BS86" s="143"/>
      <c r="BT86" s="143"/>
      <c r="BU86" s="143"/>
      <c r="BV86" s="143"/>
      <c r="BW86" s="143"/>
      <c r="BX86" s="143"/>
      <c r="BY86" s="143"/>
      <c r="BZ86" s="143"/>
      <c r="CA86" s="143"/>
      <c r="CB86" s="143"/>
      <c r="CC86" s="143"/>
      <c r="CD86" s="143"/>
      <c r="CE86" s="143"/>
      <c r="CF86" s="143"/>
      <c r="CG86" s="143"/>
      <c r="CH86" s="143"/>
      <c r="CI86" s="143"/>
      <c r="CJ86" s="143"/>
      <c r="CK86" s="143"/>
      <c r="CL86" s="143"/>
      <c r="CM86" s="143"/>
      <c r="CN86" s="143"/>
      <c r="CO86" s="143"/>
      <c r="CP86" s="143"/>
      <c r="CQ86" s="143"/>
      <c r="CR86" s="143"/>
      <c r="CS86" s="143"/>
      <c r="CT86" s="143"/>
      <c r="CU86" s="143"/>
      <c r="CV86" s="143"/>
      <c r="CW86" s="143"/>
      <c r="CX86" s="143"/>
      <c r="CY86" s="143"/>
      <c r="CZ86" s="143"/>
      <c r="DA86" s="143"/>
      <c r="DB86" s="143"/>
      <c r="DC86" s="143"/>
      <c r="DD86" s="143"/>
      <c r="DE86" s="143"/>
      <c r="DF86" s="143"/>
      <c r="DG86" s="143"/>
      <c r="DH86" s="143"/>
      <c r="DI86" s="143"/>
      <c r="DJ86" s="143"/>
      <c r="DK86" s="143"/>
      <c r="DL86" s="143"/>
      <c r="DM86" s="143"/>
      <c r="DN86" s="143"/>
      <c r="DO86" s="143"/>
      <c r="DP86" s="143"/>
      <c r="DQ86" s="143"/>
      <c r="DR86" s="143"/>
      <c r="DS86" s="143"/>
      <c r="DT86" s="143"/>
      <c r="DU86" s="143"/>
      <c r="DV86" s="143"/>
      <c r="DW86" s="143"/>
      <c r="DX86" s="143"/>
      <c r="DY86" s="143"/>
      <c r="DZ86" s="143"/>
      <c r="EA86" s="143"/>
      <c r="EB86" s="143"/>
      <c r="EC86" s="143"/>
      <c r="ED86" s="143"/>
      <c r="EE86" s="143"/>
      <c r="EF86" s="143"/>
      <c r="EG86" s="143"/>
      <c r="EH86" s="143"/>
      <c r="EI86" s="143"/>
      <c r="EJ86" s="143"/>
      <c r="EK86" s="143"/>
      <c r="EL86" s="143"/>
      <c r="EM86" s="143"/>
      <c r="EN86" s="143"/>
      <c r="EO86" s="143"/>
      <c r="EP86" s="143"/>
      <c r="EQ86" s="143"/>
      <c r="ER86" s="143"/>
      <c r="ES86" s="143"/>
      <c r="ET86" s="143"/>
      <c r="EU86" s="143"/>
      <c r="EV86" s="143"/>
      <c r="EW86" s="143"/>
      <c r="EX86" s="143"/>
      <c r="EY86" s="143"/>
      <c r="EZ86" s="143"/>
      <c r="FA86" s="143"/>
      <c r="FB86" s="143"/>
      <c r="FC86" s="143"/>
    </row>
    <row r="87" spans="1:159" s="73" customFormat="1">
      <c r="A87" s="74" t="str">
        <f>IF(F87&lt;&gt;"",1+MAX($A$2:A86),"")</f>
        <v/>
      </c>
      <c r="B87" s="32"/>
      <c r="C87" s="36"/>
      <c r="D87" s="119" t="s">
        <v>132</v>
      </c>
      <c r="E87" s="120"/>
      <c r="F87" s="120"/>
      <c r="G87" s="64"/>
      <c r="H87" s="71"/>
      <c r="I87" s="37">
        <v>0</v>
      </c>
      <c r="J87" s="38">
        <f t="shared" si="32"/>
        <v>0</v>
      </c>
      <c r="K87" s="39">
        <v>0</v>
      </c>
      <c r="L87" s="40">
        <f t="shared" si="33"/>
        <v>0</v>
      </c>
      <c r="M87" s="40">
        <f t="shared" si="34"/>
        <v>0</v>
      </c>
      <c r="N87" s="40">
        <v>0</v>
      </c>
      <c r="O87" s="40">
        <f t="shared" si="35"/>
        <v>0</v>
      </c>
      <c r="P87" s="40">
        <f t="shared" si="36"/>
        <v>0</v>
      </c>
      <c r="Q87" s="30">
        <f t="shared" si="37"/>
        <v>0</v>
      </c>
      <c r="R87" s="145"/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3"/>
      <c r="BK87" s="143"/>
      <c r="BL87" s="143"/>
      <c r="BM87" s="143"/>
      <c r="BN87" s="143"/>
      <c r="BO87" s="143"/>
      <c r="BP87" s="143"/>
      <c r="BQ87" s="143"/>
      <c r="BR87" s="143"/>
      <c r="BS87" s="143"/>
      <c r="BT87" s="143"/>
      <c r="BU87" s="143"/>
      <c r="BV87" s="143"/>
      <c r="BW87" s="143"/>
      <c r="BX87" s="143"/>
      <c r="BY87" s="143"/>
      <c r="BZ87" s="143"/>
      <c r="CA87" s="143"/>
      <c r="CB87" s="143"/>
      <c r="CC87" s="143"/>
      <c r="CD87" s="143"/>
      <c r="CE87" s="143"/>
      <c r="CF87" s="143"/>
      <c r="CG87" s="143"/>
      <c r="CH87" s="143"/>
      <c r="CI87" s="143"/>
      <c r="CJ87" s="143"/>
      <c r="CK87" s="143"/>
      <c r="CL87" s="143"/>
      <c r="CM87" s="143"/>
      <c r="CN87" s="143"/>
      <c r="CO87" s="143"/>
      <c r="CP87" s="143"/>
      <c r="CQ87" s="143"/>
      <c r="CR87" s="143"/>
      <c r="CS87" s="143"/>
      <c r="CT87" s="143"/>
      <c r="CU87" s="143"/>
      <c r="CV87" s="143"/>
      <c r="CW87" s="143"/>
      <c r="CX87" s="143"/>
      <c r="CY87" s="143"/>
      <c r="CZ87" s="143"/>
      <c r="DA87" s="143"/>
      <c r="DB87" s="143"/>
      <c r="DC87" s="143"/>
      <c r="DD87" s="143"/>
      <c r="DE87" s="143"/>
      <c r="DF87" s="143"/>
      <c r="DG87" s="143"/>
      <c r="DH87" s="143"/>
      <c r="DI87" s="143"/>
      <c r="DJ87" s="143"/>
      <c r="DK87" s="143"/>
      <c r="DL87" s="143"/>
      <c r="DM87" s="143"/>
      <c r="DN87" s="143"/>
      <c r="DO87" s="143"/>
      <c r="DP87" s="143"/>
      <c r="DQ87" s="143"/>
      <c r="DR87" s="143"/>
      <c r="DS87" s="143"/>
      <c r="DT87" s="143"/>
      <c r="DU87" s="143"/>
      <c r="DV87" s="143"/>
      <c r="DW87" s="143"/>
      <c r="DX87" s="143"/>
      <c r="DY87" s="143"/>
      <c r="DZ87" s="143"/>
      <c r="EA87" s="143"/>
      <c r="EB87" s="143"/>
      <c r="EC87" s="143"/>
      <c r="ED87" s="143"/>
      <c r="EE87" s="143"/>
      <c r="EF87" s="143"/>
      <c r="EG87" s="143"/>
      <c r="EH87" s="143"/>
      <c r="EI87" s="143"/>
      <c r="EJ87" s="143"/>
      <c r="EK87" s="143"/>
      <c r="EL87" s="143"/>
      <c r="EM87" s="143"/>
      <c r="EN87" s="143"/>
      <c r="EO87" s="143"/>
      <c r="EP87" s="143"/>
      <c r="EQ87" s="143"/>
      <c r="ER87" s="143"/>
      <c r="ES87" s="143"/>
      <c r="ET87" s="143"/>
      <c r="EU87" s="143"/>
      <c r="EV87" s="143"/>
      <c r="EW87" s="143"/>
      <c r="EX87" s="143"/>
      <c r="EY87" s="143"/>
      <c r="EZ87" s="143"/>
      <c r="FA87" s="143"/>
      <c r="FB87" s="143"/>
      <c r="FC87" s="143"/>
    </row>
    <row r="88" spans="1:159" s="73" customFormat="1">
      <c r="A88" s="74" t="str">
        <f>IF(F88&lt;&gt;"",1+MAX($A$2:A87),"")</f>
        <v/>
      </c>
      <c r="B88" s="32"/>
      <c r="C88" s="36"/>
      <c r="D88" s="114" t="s">
        <v>133</v>
      </c>
      <c r="E88" s="115">
        <v>161</v>
      </c>
      <c r="F88" s="115"/>
      <c r="G88" s="116"/>
      <c r="H88" s="117" t="s">
        <v>39</v>
      </c>
      <c r="I88" s="37">
        <v>0</v>
      </c>
      <c r="J88" s="38">
        <f t="shared" si="32"/>
        <v>0</v>
      </c>
      <c r="K88" s="39">
        <v>0</v>
      </c>
      <c r="L88" s="40">
        <f t="shared" si="33"/>
        <v>0</v>
      </c>
      <c r="M88" s="40">
        <f t="shared" si="34"/>
        <v>0</v>
      </c>
      <c r="N88" s="40">
        <v>0</v>
      </c>
      <c r="O88" s="40">
        <f t="shared" si="35"/>
        <v>0</v>
      </c>
      <c r="P88" s="40">
        <f t="shared" si="36"/>
        <v>0</v>
      </c>
      <c r="Q88" s="30">
        <f t="shared" si="37"/>
        <v>0</v>
      </c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3"/>
      <c r="AL88" s="143"/>
      <c r="AM88" s="143"/>
      <c r="AN88" s="143"/>
      <c r="AO88" s="143"/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3"/>
      <c r="BD88" s="143"/>
      <c r="BE88" s="143"/>
      <c r="BF88" s="143"/>
      <c r="BG88" s="143"/>
      <c r="BH88" s="143"/>
      <c r="BI88" s="143"/>
      <c r="BJ88" s="143"/>
      <c r="BK88" s="143"/>
      <c r="BL88" s="143"/>
      <c r="BM88" s="143"/>
      <c r="BN88" s="143"/>
      <c r="BO88" s="143"/>
      <c r="BP88" s="143"/>
      <c r="BQ88" s="143"/>
      <c r="BR88" s="143"/>
      <c r="BS88" s="143"/>
      <c r="BT88" s="143"/>
      <c r="BU88" s="143"/>
      <c r="BV88" s="143"/>
      <c r="BW88" s="143"/>
      <c r="BX88" s="143"/>
      <c r="BY88" s="143"/>
      <c r="BZ88" s="143"/>
      <c r="CA88" s="143"/>
      <c r="CB88" s="143"/>
      <c r="CC88" s="143"/>
      <c r="CD88" s="143"/>
      <c r="CE88" s="143"/>
      <c r="CF88" s="143"/>
      <c r="CG88" s="143"/>
      <c r="CH88" s="143"/>
      <c r="CI88" s="143"/>
      <c r="CJ88" s="143"/>
      <c r="CK88" s="143"/>
      <c r="CL88" s="143"/>
      <c r="CM88" s="143"/>
      <c r="CN88" s="143"/>
      <c r="CO88" s="143"/>
      <c r="CP88" s="143"/>
      <c r="CQ88" s="143"/>
      <c r="CR88" s="143"/>
      <c r="CS88" s="143"/>
      <c r="CT88" s="143"/>
      <c r="CU88" s="143"/>
      <c r="CV88" s="143"/>
      <c r="CW88" s="143"/>
      <c r="CX88" s="143"/>
      <c r="CY88" s="143"/>
      <c r="CZ88" s="143"/>
      <c r="DA88" s="143"/>
      <c r="DB88" s="143"/>
      <c r="DC88" s="143"/>
      <c r="DD88" s="143"/>
      <c r="DE88" s="143"/>
      <c r="DF88" s="143"/>
      <c r="DG88" s="143"/>
      <c r="DH88" s="143"/>
      <c r="DI88" s="143"/>
      <c r="DJ88" s="143"/>
      <c r="DK88" s="143"/>
      <c r="DL88" s="143"/>
      <c r="DM88" s="143"/>
      <c r="DN88" s="143"/>
      <c r="DO88" s="143"/>
      <c r="DP88" s="143"/>
      <c r="DQ88" s="143"/>
      <c r="DR88" s="143"/>
      <c r="DS88" s="143"/>
      <c r="DT88" s="143"/>
      <c r="DU88" s="143"/>
      <c r="DV88" s="143"/>
      <c r="DW88" s="143"/>
      <c r="DX88" s="143"/>
      <c r="DY88" s="143"/>
      <c r="DZ88" s="143"/>
      <c r="EA88" s="143"/>
      <c r="EB88" s="143"/>
      <c r="EC88" s="143"/>
      <c r="ED88" s="143"/>
      <c r="EE88" s="143"/>
      <c r="EF88" s="143"/>
      <c r="EG88" s="143"/>
      <c r="EH88" s="143"/>
      <c r="EI88" s="143"/>
      <c r="EJ88" s="143"/>
      <c r="EK88" s="143"/>
      <c r="EL88" s="143"/>
      <c r="EM88" s="143"/>
      <c r="EN88" s="143"/>
      <c r="EO88" s="143"/>
      <c r="EP88" s="143"/>
      <c r="EQ88" s="143"/>
      <c r="ER88" s="143"/>
      <c r="ES88" s="143"/>
      <c r="ET88" s="143"/>
      <c r="EU88" s="143"/>
      <c r="EV88" s="143"/>
      <c r="EW88" s="143"/>
      <c r="EX88" s="143"/>
      <c r="EY88" s="143"/>
      <c r="EZ88" s="143"/>
      <c r="FA88" s="143"/>
      <c r="FB88" s="143"/>
      <c r="FC88" s="143"/>
    </row>
    <row r="89" spans="1:159" s="73" customFormat="1">
      <c r="A89" s="74">
        <f>IF(F89&lt;&gt;"",1+MAX($A$2:A88),"")</f>
        <v>64</v>
      </c>
      <c r="B89" s="32"/>
      <c r="C89" s="36"/>
      <c r="D89" s="119" t="s">
        <v>127</v>
      </c>
      <c r="E89" s="120">
        <f>2246*2</f>
        <v>4492</v>
      </c>
      <c r="F89" s="63">
        <v>0.1</v>
      </c>
      <c r="G89" s="64">
        <f t="shared" ref="G89:G97" si="41">E89*(1+F89)</f>
        <v>4941.2000000000007</v>
      </c>
      <c r="H89" s="71" t="s">
        <v>37</v>
      </c>
      <c r="I89" s="37">
        <v>0</v>
      </c>
      <c r="J89" s="38">
        <f t="shared" si="32"/>
        <v>0</v>
      </c>
      <c r="K89" s="39">
        <v>0</v>
      </c>
      <c r="L89" s="40">
        <f t="shared" si="33"/>
        <v>0</v>
      </c>
      <c r="M89" s="40">
        <f t="shared" si="34"/>
        <v>0</v>
      </c>
      <c r="N89" s="40">
        <v>0</v>
      </c>
      <c r="O89" s="40">
        <f t="shared" si="35"/>
        <v>0</v>
      </c>
      <c r="P89" s="40">
        <f t="shared" si="36"/>
        <v>0</v>
      </c>
      <c r="Q89" s="30">
        <f t="shared" si="37"/>
        <v>0</v>
      </c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43"/>
      <c r="BH89" s="143"/>
      <c r="BI89" s="143"/>
      <c r="BJ89" s="143"/>
      <c r="BK89" s="143"/>
      <c r="BL89" s="143"/>
      <c r="BM89" s="143"/>
      <c r="BN89" s="143"/>
      <c r="BO89" s="143"/>
      <c r="BP89" s="143"/>
      <c r="BQ89" s="143"/>
      <c r="BR89" s="143"/>
      <c r="BS89" s="143"/>
      <c r="BT89" s="143"/>
      <c r="BU89" s="143"/>
      <c r="BV89" s="143"/>
      <c r="BW89" s="143"/>
      <c r="BX89" s="143"/>
      <c r="BY89" s="143"/>
      <c r="BZ89" s="143"/>
      <c r="CA89" s="143"/>
      <c r="CB89" s="143"/>
      <c r="CC89" s="143"/>
      <c r="CD89" s="143"/>
      <c r="CE89" s="143"/>
      <c r="CF89" s="143"/>
      <c r="CG89" s="143"/>
      <c r="CH89" s="143"/>
      <c r="CI89" s="143"/>
      <c r="CJ89" s="143"/>
      <c r="CK89" s="143"/>
      <c r="CL89" s="143"/>
      <c r="CM89" s="143"/>
      <c r="CN89" s="143"/>
      <c r="CO89" s="143"/>
      <c r="CP89" s="143"/>
      <c r="CQ89" s="143"/>
      <c r="CR89" s="143"/>
      <c r="CS89" s="143"/>
      <c r="CT89" s="143"/>
      <c r="CU89" s="143"/>
      <c r="CV89" s="143"/>
      <c r="CW89" s="143"/>
      <c r="CX89" s="143"/>
      <c r="CY89" s="143"/>
      <c r="CZ89" s="143"/>
      <c r="DA89" s="143"/>
      <c r="DB89" s="143"/>
      <c r="DC89" s="143"/>
      <c r="DD89" s="143"/>
      <c r="DE89" s="143"/>
      <c r="DF89" s="143"/>
      <c r="DG89" s="143"/>
      <c r="DH89" s="143"/>
      <c r="DI89" s="143"/>
      <c r="DJ89" s="143"/>
      <c r="DK89" s="143"/>
      <c r="DL89" s="143"/>
      <c r="DM89" s="143"/>
      <c r="DN89" s="143"/>
      <c r="DO89" s="143"/>
      <c r="DP89" s="143"/>
      <c r="DQ89" s="143"/>
      <c r="DR89" s="143"/>
      <c r="DS89" s="143"/>
      <c r="DT89" s="143"/>
      <c r="DU89" s="143"/>
      <c r="DV89" s="143"/>
      <c r="DW89" s="143"/>
      <c r="DX89" s="143"/>
      <c r="DY89" s="143"/>
      <c r="DZ89" s="143"/>
      <c r="EA89" s="143"/>
      <c r="EB89" s="143"/>
      <c r="EC89" s="143"/>
      <c r="ED89" s="143"/>
      <c r="EE89" s="143"/>
      <c r="EF89" s="143"/>
      <c r="EG89" s="143"/>
      <c r="EH89" s="143"/>
      <c r="EI89" s="143"/>
      <c r="EJ89" s="143"/>
      <c r="EK89" s="143"/>
      <c r="EL89" s="143"/>
      <c r="EM89" s="143"/>
      <c r="EN89" s="143"/>
      <c r="EO89" s="143"/>
      <c r="EP89" s="143"/>
      <c r="EQ89" s="143"/>
      <c r="ER89" s="143"/>
      <c r="ES89" s="143"/>
      <c r="ET89" s="143"/>
      <c r="EU89" s="143"/>
      <c r="EV89" s="143"/>
      <c r="EW89" s="143"/>
      <c r="EX89" s="143"/>
      <c r="EY89" s="143"/>
      <c r="EZ89" s="143"/>
      <c r="FA89" s="143"/>
      <c r="FB89" s="143"/>
      <c r="FC89" s="143"/>
    </row>
    <row r="90" spans="1:159" s="73" customFormat="1">
      <c r="A90" s="74">
        <f>IF(F90&lt;&gt;"",1+MAX($A$2:A89),"")</f>
        <v>65</v>
      </c>
      <c r="B90" s="32"/>
      <c r="C90" s="36"/>
      <c r="D90" s="121" t="s">
        <v>107</v>
      </c>
      <c r="E90" s="120">
        <f>ROUNDUP(E89/32,0)</f>
        <v>141</v>
      </c>
      <c r="F90" s="63">
        <v>0</v>
      </c>
      <c r="G90" s="64">
        <f t="shared" si="41"/>
        <v>141</v>
      </c>
      <c r="H90" s="65" t="s">
        <v>38</v>
      </c>
      <c r="I90" s="37">
        <v>0</v>
      </c>
      <c r="J90" s="38">
        <f t="shared" si="32"/>
        <v>0</v>
      </c>
      <c r="K90" s="39">
        <v>0</v>
      </c>
      <c r="L90" s="40">
        <f t="shared" si="33"/>
        <v>0</v>
      </c>
      <c r="M90" s="40">
        <f t="shared" si="34"/>
        <v>0</v>
      </c>
      <c r="N90" s="40">
        <v>0</v>
      </c>
      <c r="O90" s="40">
        <f t="shared" si="35"/>
        <v>0</v>
      </c>
      <c r="P90" s="40">
        <f t="shared" si="36"/>
        <v>0</v>
      </c>
      <c r="Q90" s="30">
        <f t="shared" si="37"/>
        <v>0</v>
      </c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3"/>
      <c r="BF90" s="143"/>
      <c r="BG90" s="143"/>
      <c r="BH90" s="143"/>
      <c r="BI90" s="143"/>
      <c r="BJ90" s="143"/>
      <c r="BK90" s="143"/>
      <c r="BL90" s="143"/>
      <c r="BM90" s="143"/>
      <c r="BN90" s="143"/>
      <c r="BO90" s="143"/>
      <c r="BP90" s="143"/>
      <c r="BQ90" s="143"/>
      <c r="BR90" s="143"/>
      <c r="BS90" s="143"/>
      <c r="BT90" s="143"/>
      <c r="BU90" s="143"/>
      <c r="BV90" s="143"/>
      <c r="BW90" s="143"/>
      <c r="BX90" s="143"/>
      <c r="BY90" s="143"/>
      <c r="BZ90" s="143"/>
      <c r="CA90" s="143"/>
      <c r="CB90" s="143"/>
      <c r="CC90" s="143"/>
      <c r="CD90" s="143"/>
      <c r="CE90" s="143"/>
      <c r="CF90" s="143"/>
      <c r="CG90" s="143"/>
      <c r="CH90" s="143"/>
      <c r="CI90" s="143"/>
      <c r="CJ90" s="143"/>
      <c r="CK90" s="143"/>
      <c r="CL90" s="143"/>
      <c r="CM90" s="143"/>
      <c r="CN90" s="143"/>
      <c r="CO90" s="143"/>
      <c r="CP90" s="143"/>
      <c r="CQ90" s="143"/>
      <c r="CR90" s="143"/>
      <c r="CS90" s="143"/>
      <c r="CT90" s="143"/>
      <c r="CU90" s="143"/>
      <c r="CV90" s="143"/>
      <c r="CW90" s="143"/>
      <c r="CX90" s="143"/>
      <c r="CY90" s="143"/>
      <c r="CZ90" s="143"/>
      <c r="DA90" s="143"/>
      <c r="DB90" s="143"/>
      <c r="DC90" s="143"/>
      <c r="DD90" s="143"/>
      <c r="DE90" s="143"/>
      <c r="DF90" s="143"/>
      <c r="DG90" s="143"/>
      <c r="DH90" s="143"/>
      <c r="DI90" s="143"/>
      <c r="DJ90" s="143"/>
      <c r="DK90" s="143"/>
      <c r="DL90" s="143"/>
      <c r="DM90" s="143"/>
      <c r="DN90" s="143"/>
      <c r="DO90" s="143"/>
      <c r="DP90" s="143"/>
      <c r="DQ90" s="143"/>
      <c r="DR90" s="143"/>
      <c r="DS90" s="143"/>
      <c r="DT90" s="143"/>
      <c r="DU90" s="143"/>
      <c r="DV90" s="143"/>
      <c r="DW90" s="143"/>
      <c r="DX90" s="143"/>
      <c r="DY90" s="143"/>
      <c r="DZ90" s="143"/>
      <c r="EA90" s="143"/>
      <c r="EB90" s="143"/>
      <c r="EC90" s="143"/>
      <c r="ED90" s="143"/>
      <c r="EE90" s="143"/>
      <c r="EF90" s="143"/>
      <c r="EG90" s="143"/>
      <c r="EH90" s="143"/>
      <c r="EI90" s="143"/>
      <c r="EJ90" s="143"/>
      <c r="EK90" s="143"/>
      <c r="EL90" s="143"/>
      <c r="EM90" s="143"/>
      <c r="EN90" s="143"/>
      <c r="EO90" s="143"/>
      <c r="EP90" s="143"/>
      <c r="EQ90" s="143"/>
      <c r="ER90" s="143"/>
      <c r="ES90" s="143"/>
      <c r="ET90" s="143"/>
      <c r="EU90" s="143"/>
      <c r="EV90" s="143"/>
      <c r="EW90" s="143"/>
      <c r="EX90" s="143"/>
      <c r="EY90" s="143"/>
      <c r="EZ90" s="143"/>
      <c r="FA90" s="143"/>
      <c r="FB90" s="143"/>
      <c r="FC90" s="143"/>
    </row>
    <row r="91" spans="1:159" s="73" customFormat="1">
      <c r="A91" s="74">
        <f>IF(F91&lt;&gt;"",1+MAX($A$2:A90),"")</f>
        <v>66</v>
      </c>
      <c r="B91" s="32"/>
      <c r="C91" s="36"/>
      <c r="D91" s="121" t="s">
        <v>110</v>
      </c>
      <c r="E91" s="120">
        <f>ROUNDUP(E89*1.33,0)</f>
        <v>5975</v>
      </c>
      <c r="F91" s="63">
        <v>0</v>
      </c>
      <c r="G91" s="64">
        <f t="shared" si="41"/>
        <v>5975</v>
      </c>
      <c r="H91" s="65" t="s">
        <v>38</v>
      </c>
      <c r="I91" s="37">
        <v>0</v>
      </c>
      <c r="J91" s="38">
        <f t="shared" si="32"/>
        <v>0</v>
      </c>
      <c r="K91" s="39">
        <v>0</v>
      </c>
      <c r="L91" s="40">
        <f t="shared" si="33"/>
        <v>0</v>
      </c>
      <c r="M91" s="40">
        <f t="shared" si="34"/>
        <v>0</v>
      </c>
      <c r="N91" s="40">
        <v>0</v>
      </c>
      <c r="O91" s="40">
        <f t="shared" si="35"/>
        <v>0</v>
      </c>
      <c r="P91" s="40">
        <f t="shared" si="36"/>
        <v>0</v>
      </c>
      <c r="Q91" s="30">
        <f t="shared" si="37"/>
        <v>0</v>
      </c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3"/>
      <c r="BR91" s="143"/>
      <c r="BS91" s="143"/>
      <c r="BT91" s="143"/>
      <c r="BU91" s="143"/>
      <c r="BV91" s="143"/>
      <c r="BW91" s="143"/>
      <c r="BX91" s="143"/>
      <c r="BY91" s="143"/>
      <c r="BZ91" s="143"/>
      <c r="CA91" s="143"/>
      <c r="CB91" s="143"/>
      <c r="CC91" s="143"/>
      <c r="CD91" s="143"/>
      <c r="CE91" s="143"/>
      <c r="CF91" s="143"/>
      <c r="CG91" s="143"/>
      <c r="CH91" s="143"/>
      <c r="CI91" s="143"/>
      <c r="CJ91" s="143"/>
      <c r="CK91" s="143"/>
      <c r="CL91" s="143"/>
      <c r="CM91" s="143"/>
      <c r="CN91" s="143"/>
      <c r="CO91" s="143"/>
      <c r="CP91" s="143"/>
      <c r="CQ91" s="143"/>
      <c r="CR91" s="143"/>
      <c r="CS91" s="143"/>
      <c r="CT91" s="143"/>
      <c r="CU91" s="143"/>
      <c r="CV91" s="143"/>
      <c r="CW91" s="143"/>
      <c r="CX91" s="143"/>
      <c r="CY91" s="143"/>
      <c r="CZ91" s="143"/>
      <c r="DA91" s="143"/>
      <c r="DB91" s="143"/>
      <c r="DC91" s="143"/>
      <c r="DD91" s="143"/>
      <c r="DE91" s="143"/>
      <c r="DF91" s="143"/>
      <c r="DG91" s="143"/>
      <c r="DH91" s="143"/>
      <c r="DI91" s="143"/>
      <c r="DJ91" s="143"/>
      <c r="DK91" s="143"/>
      <c r="DL91" s="143"/>
      <c r="DM91" s="143"/>
      <c r="DN91" s="143"/>
      <c r="DO91" s="143"/>
      <c r="DP91" s="143"/>
      <c r="DQ91" s="143"/>
      <c r="DR91" s="143"/>
      <c r="DS91" s="143"/>
      <c r="DT91" s="143"/>
      <c r="DU91" s="143"/>
      <c r="DV91" s="143"/>
      <c r="DW91" s="143"/>
      <c r="DX91" s="143"/>
      <c r="DY91" s="143"/>
      <c r="DZ91" s="143"/>
      <c r="EA91" s="143"/>
      <c r="EB91" s="143"/>
      <c r="EC91" s="143"/>
      <c r="ED91" s="143"/>
      <c r="EE91" s="143"/>
      <c r="EF91" s="143"/>
      <c r="EG91" s="143"/>
      <c r="EH91" s="143"/>
      <c r="EI91" s="143"/>
      <c r="EJ91" s="143"/>
      <c r="EK91" s="143"/>
      <c r="EL91" s="143"/>
      <c r="EM91" s="143"/>
      <c r="EN91" s="143"/>
      <c r="EO91" s="143"/>
      <c r="EP91" s="143"/>
      <c r="EQ91" s="143"/>
      <c r="ER91" s="143"/>
      <c r="ES91" s="143"/>
      <c r="ET91" s="143"/>
      <c r="EU91" s="143"/>
      <c r="EV91" s="143"/>
      <c r="EW91" s="143"/>
      <c r="EX91" s="143"/>
      <c r="EY91" s="143"/>
      <c r="EZ91" s="143"/>
      <c r="FA91" s="143"/>
      <c r="FB91" s="143"/>
      <c r="FC91" s="143"/>
    </row>
    <row r="92" spans="1:159" s="73" customFormat="1">
      <c r="A92" s="74">
        <f>IF(F92&lt;&gt;"",1+MAX($A$2:A91),"")</f>
        <v>67</v>
      </c>
      <c r="B92" s="32"/>
      <c r="C92" s="36"/>
      <c r="D92" s="121" t="s">
        <v>111</v>
      </c>
      <c r="E92" s="120">
        <f>ROUNDUP(E90*16,0)</f>
        <v>2256</v>
      </c>
      <c r="F92" s="63">
        <v>0.05</v>
      </c>
      <c r="G92" s="64">
        <f t="shared" si="41"/>
        <v>2368.8000000000002</v>
      </c>
      <c r="H92" s="65" t="s">
        <v>39</v>
      </c>
      <c r="I92" s="37">
        <v>0</v>
      </c>
      <c r="J92" s="38">
        <f t="shared" si="32"/>
        <v>0</v>
      </c>
      <c r="K92" s="39">
        <v>0</v>
      </c>
      <c r="L92" s="40">
        <f t="shared" si="33"/>
        <v>0</v>
      </c>
      <c r="M92" s="40">
        <f t="shared" si="34"/>
        <v>0</v>
      </c>
      <c r="N92" s="40">
        <v>0</v>
      </c>
      <c r="O92" s="40">
        <f t="shared" si="35"/>
        <v>0</v>
      </c>
      <c r="P92" s="40">
        <f t="shared" si="36"/>
        <v>0</v>
      </c>
      <c r="Q92" s="30">
        <f t="shared" si="37"/>
        <v>0</v>
      </c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3"/>
      <c r="BR92" s="143"/>
      <c r="BS92" s="143"/>
      <c r="BT92" s="143"/>
      <c r="BU92" s="143"/>
      <c r="BV92" s="143"/>
      <c r="BW92" s="143"/>
      <c r="BX92" s="143"/>
      <c r="BY92" s="143"/>
      <c r="BZ92" s="143"/>
      <c r="CA92" s="143"/>
      <c r="CB92" s="143"/>
      <c r="CC92" s="143"/>
      <c r="CD92" s="143"/>
      <c r="CE92" s="143"/>
      <c r="CF92" s="143"/>
      <c r="CG92" s="143"/>
      <c r="CH92" s="143"/>
      <c r="CI92" s="143"/>
      <c r="CJ92" s="143"/>
      <c r="CK92" s="143"/>
      <c r="CL92" s="143"/>
      <c r="CM92" s="143"/>
      <c r="CN92" s="143"/>
      <c r="CO92" s="143"/>
      <c r="CP92" s="143"/>
      <c r="CQ92" s="143"/>
      <c r="CR92" s="143"/>
      <c r="CS92" s="143"/>
      <c r="CT92" s="143"/>
      <c r="CU92" s="143"/>
      <c r="CV92" s="143"/>
      <c r="CW92" s="143"/>
      <c r="CX92" s="143"/>
      <c r="CY92" s="143"/>
      <c r="CZ92" s="143"/>
      <c r="DA92" s="143"/>
      <c r="DB92" s="143"/>
      <c r="DC92" s="143"/>
      <c r="DD92" s="143"/>
      <c r="DE92" s="143"/>
      <c r="DF92" s="143"/>
      <c r="DG92" s="143"/>
      <c r="DH92" s="143"/>
      <c r="DI92" s="143"/>
      <c r="DJ92" s="143"/>
      <c r="DK92" s="143"/>
      <c r="DL92" s="143"/>
      <c r="DM92" s="143"/>
      <c r="DN92" s="143"/>
      <c r="DO92" s="143"/>
      <c r="DP92" s="143"/>
      <c r="DQ92" s="143"/>
      <c r="DR92" s="143"/>
      <c r="DS92" s="143"/>
      <c r="DT92" s="143"/>
      <c r="DU92" s="143"/>
      <c r="DV92" s="143"/>
      <c r="DW92" s="143"/>
      <c r="DX92" s="143"/>
      <c r="DY92" s="143"/>
      <c r="DZ92" s="143"/>
      <c r="EA92" s="143"/>
      <c r="EB92" s="143"/>
      <c r="EC92" s="143"/>
      <c r="ED92" s="143"/>
      <c r="EE92" s="143"/>
      <c r="EF92" s="143"/>
      <c r="EG92" s="143"/>
      <c r="EH92" s="143"/>
      <c r="EI92" s="143"/>
      <c r="EJ92" s="143"/>
      <c r="EK92" s="143"/>
      <c r="EL92" s="143"/>
      <c r="EM92" s="143"/>
      <c r="EN92" s="143"/>
      <c r="EO92" s="143"/>
      <c r="EP92" s="143"/>
      <c r="EQ92" s="143"/>
      <c r="ER92" s="143"/>
      <c r="ES92" s="143"/>
      <c r="ET92" s="143"/>
      <c r="EU92" s="143"/>
      <c r="EV92" s="143"/>
      <c r="EW92" s="143"/>
      <c r="EX92" s="143"/>
      <c r="EY92" s="143"/>
      <c r="EZ92" s="143"/>
      <c r="FA92" s="143"/>
      <c r="FB92" s="143"/>
      <c r="FC92" s="143"/>
    </row>
    <row r="93" spans="1:159" s="73" customFormat="1">
      <c r="A93" s="74">
        <f>IF(F93&lt;&gt;"",1+MAX($A$2:A92),"")</f>
        <v>68</v>
      </c>
      <c r="B93" s="32"/>
      <c r="C93" s="36"/>
      <c r="D93" s="121" t="s">
        <v>112</v>
      </c>
      <c r="E93" s="120">
        <f>E89*0.084</f>
        <v>377.32800000000003</v>
      </c>
      <c r="F93" s="35">
        <v>0.05</v>
      </c>
      <c r="G93" s="64">
        <f t="shared" si="41"/>
        <v>396.19440000000003</v>
      </c>
      <c r="H93" s="65" t="s">
        <v>113</v>
      </c>
      <c r="I93" s="37">
        <v>0</v>
      </c>
      <c r="J93" s="38">
        <f t="shared" si="32"/>
        <v>0</v>
      </c>
      <c r="K93" s="39">
        <v>0</v>
      </c>
      <c r="L93" s="40">
        <f t="shared" si="33"/>
        <v>0</v>
      </c>
      <c r="M93" s="40">
        <f t="shared" si="34"/>
        <v>0</v>
      </c>
      <c r="N93" s="40">
        <v>0</v>
      </c>
      <c r="O93" s="40">
        <f t="shared" si="35"/>
        <v>0</v>
      </c>
      <c r="P93" s="40">
        <f t="shared" si="36"/>
        <v>0</v>
      </c>
      <c r="Q93" s="30">
        <f t="shared" si="37"/>
        <v>0</v>
      </c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  <c r="BI93" s="143"/>
      <c r="BJ93" s="143"/>
      <c r="BK93" s="143"/>
      <c r="BL93" s="143"/>
      <c r="BM93" s="143"/>
      <c r="BN93" s="143"/>
      <c r="BO93" s="143"/>
      <c r="BP93" s="143"/>
      <c r="BQ93" s="143"/>
      <c r="BR93" s="143"/>
      <c r="BS93" s="143"/>
      <c r="BT93" s="143"/>
      <c r="BU93" s="143"/>
      <c r="BV93" s="143"/>
      <c r="BW93" s="143"/>
      <c r="BX93" s="143"/>
      <c r="BY93" s="143"/>
      <c r="BZ93" s="143"/>
      <c r="CA93" s="143"/>
      <c r="CB93" s="143"/>
      <c r="CC93" s="143"/>
      <c r="CD93" s="143"/>
      <c r="CE93" s="143"/>
      <c r="CF93" s="143"/>
      <c r="CG93" s="143"/>
      <c r="CH93" s="143"/>
      <c r="CI93" s="143"/>
      <c r="CJ93" s="143"/>
      <c r="CK93" s="143"/>
      <c r="CL93" s="143"/>
      <c r="CM93" s="143"/>
      <c r="CN93" s="143"/>
      <c r="CO93" s="143"/>
      <c r="CP93" s="143"/>
      <c r="CQ93" s="143"/>
      <c r="CR93" s="143"/>
      <c r="CS93" s="143"/>
      <c r="CT93" s="143"/>
      <c r="CU93" s="143"/>
      <c r="CV93" s="143"/>
      <c r="CW93" s="143"/>
      <c r="CX93" s="143"/>
      <c r="CY93" s="143"/>
      <c r="CZ93" s="143"/>
      <c r="DA93" s="143"/>
      <c r="DB93" s="143"/>
      <c r="DC93" s="143"/>
      <c r="DD93" s="143"/>
      <c r="DE93" s="143"/>
      <c r="DF93" s="143"/>
      <c r="DG93" s="143"/>
      <c r="DH93" s="143"/>
      <c r="DI93" s="143"/>
      <c r="DJ93" s="143"/>
      <c r="DK93" s="143"/>
      <c r="DL93" s="143"/>
      <c r="DM93" s="143"/>
      <c r="DN93" s="143"/>
      <c r="DO93" s="143"/>
      <c r="DP93" s="143"/>
      <c r="DQ93" s="143"/>
      <c r="DR93" s="143"/>
      <c r="DS93" s="143"/>
      <c r="DT93" s="143"/>
      <c r="DU93" s="143"/>
      <c r="DV93" s="143"/>
      <c r="DW93" s="143"/>
      <c r="DX93" s="143"/>
      <c r="DY93" s="143"/>
      <c r="DZ93" s="143"/>
      <c r="EA93" s="143"/>
      <c r="EB93" s="143"/>
      <c r="EC93" s="143"/>
      <c r="ED93" s="143"/>
      <c r="EE93" s="143"/>
      <c r="EF93" s="143"/>
      <c r="EG93" s="143"/>
      <c r="EH93" s="143"/>
      <c r="EI93" s="143"/>
      <c r="EJ93" s="143"/>
      <c r="EK93" s="143"/>
      <c r="EL93" s="143"/>
      <c r="EM93" s="143"/>
      <c r="EN93" s="143"/>
      <c r="EO93" s="143"/>
      <c r="EP93" s="143"/>
      <c r="EQ93" s="143"/>
      <c r="ER93" s="143"/>
      <c r="ES93" s="143"/>
      <c r="ET93" s="143"/>
      <c r="EU93" s="143"/>
      <c r="EV93" s="143"/>
      <c r="EW93" s="143"/>
      <c r="EX93" s="143"/>
      <c r="EY93" s="143"/>
      <c r="EZ93" s="143"/>
      <c r="FA93" s="143"/>
      <c r="FB93" s="143"/>
      <c r="FC93" s="143"/>
    </row>
    <row r="94" spans="1:159" s="73" customFormat="1">
      <c r="A94" s="74">
        <f>IF(F94&lt;&gt;"",1+MAX($A$2:A93),"")</f>
        <v>69</v>
      </c>
      <c r="B94" s="32"/>
      <c r="C94" s="36"/>
      <c r="D94" s="119" t="s">
        <v>134</v>
      </c>
      <c r="E94" s="120">
        <v>2246</v>
      </c>
      <c r="F94" s="63">
        <v>0.1</v>
      </c>
      <c r="G94" s="64">
        <f t="shared" si="41"/>
        <v>2470.6000000000004</v>
      </c>
      <c r="H94" s="71" t="s">
        <v>37</v>
      </c>
      <c r="I94" s="37">
        <v>0</v>
      </c>
      <c r="J94" s="38">
        <f t="shared" si="32"/>
        <v>0</v>
      </c>
      <c r="K94" s="39">
        <v>0</v>
      </c>
      <c r="L94" s="40">
        <f t="shared" si="33"/>
        <v>0</v>
      </c>
      <c r="M94" s="40">
        <f t="shared" si="34"/>
        <v>0</v>
      </c>
      <c r="N94" s="40">
        <v>0</v>
      </c>
      <c r="O94" s="40">
        <f t="shared" si="35"/>
        <v>0</v>
      </c>
      <c r="P94" s="40">
        <f t="shared" si="36"/>
        <v>0</v>
      </c>
      <c r="Q94" s="30">
        <f t="shared" si="37"/>
        <v>0</v>
      </c>
      <c r="R94" s="145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3"/>
      <c r="BR94" s="143"/>
      <c r="BS94" s="143"/>
      <c r="BT94" s="143"/>
      <c r="BU94" s="143"/>
      <c r="BV94" s="143"/>
      <c r="BW94" s="143"/>
      <c r="BX94" s="143"/>
      <c r="BY94" s="143"/>
      <c r="BZ94" s="143"/>
      <c r="CA94" s="143"/>
      <c r="CB94" s="143"/>
      <c r="CC94" s="143"/>
      <c r="CD94" s="143"/>
      <c r="CE94" s="143"/>
      <c r="CF94" s="143"/>
      <c r="CG94" s="143"/>
      <c r="CH94" s="143"/>
      <c r="CI94" s="143"/>
      <c r="CJ94" s="143"/>
      <c r="CK94" s="143"/>
      <c r="CL94" s="143"/>
      <c r="CM94" s="143"/>
      <c r="CN94" s="143"/>
      <c r="CO94" s="143"/>
      <c r="CP94" s="143"/>
      <c r="CQ94" s="143"/>
      <c r="CR94" s="143"/>
      <c r="CS94" s="143"/>
      <c r="CT94" s="143"/>
      <c r="CU94" s="143"/>
      <c r="CV94" s="143"/>
      <c r="CW94" s="143"/>
      <c r="CX94" s="143"/>
      <c r="CY94" s="143"/>
      <c r="CZ94" s="143"/>
      <c r="DA94" s="143"/>
      <c r="DB94" s="143"/>
      <c r="DC94" s="143"/>
      <c r="DD94" s="143"/>
      <c r="DE94" s="143"/>
      <c r="DF94" s="143"/>
      <c r="DG94" s="143"/>
      <c r="DH94" s="143"/>
      <c r="DI94" s="143"/>
      <c r="DJ94" s="143"/>
      <c r="DK94" s="143"/>
      <c r="DL94" s="143"/>
      <c r="DM94" s="143"/>
      <c r="DN94" s="143"/>
      <c r="DO94" s="143"/>
      <c r="DP94" s="143"/>
      <c r="DQ94" s="143"/>
      <c r="DR94" s="143"/>
      <c r="DS94" s="143"/>
      <c r="DT94" s="143"/>
      <c r="DU94" s="143"/>
      <c r="DV94" s="143"/>
      <c r="DW94" s="143"/>
      <c r="DX94" s="143"/>
      <c r="DY94" s="143"/>
      <c r="DZ94" s="143"/>
      <c r="EA94" s="143"/>
      <c r="EB94" s="143"/>
      <c r="EC94" s="143"/>
      <c r="ED94" s="143"/>
      <c r="EE94" s="143"/>
      <c r="EF94" s="143"/>
      <c r="EG94" s="143"/>
      <c r="EH94" s="143"/>
      <c r="EI94" s="143"/>
      <c r="EJ94" s="143"/>
      <c r="EK94" s="143"/>
      <c r="EL94" s="143"/>
      <c r="EM94" s="143"/>
      <c r="EN94" s="143"/>
      <c r="EO94" s="143"/>
      <c r="EP94" s="143"/>
      <c r="EQ94" s="143"/>
      <c r="ER94" s="143"/>
      <c r="ES94" s="143"/>
      <c r="ET94" s="143"/>
      <c r="EU94" s="143"/>
      <c r="EV94" s="143"/>
      <c r="EW94" s="143"/>
      <c r="EX94" s="143"/>
      <c r="EY94" s="143"/>
      <c r="EZ94" s="143"/>
      <c r="FA94" s="143"/>
      <c r="FB94" s="143"/>
      <c r="FC94" s="143"/>
    </row>
    <row r="95" spans="1:159" s="73" customFormat="1">
      <c r="A95" s="74">
        <f>IF(F95&lt;&gt;"",1+MAX($A$2:A94),"")</f>
        <v>70</v>
      </c>
      <c r="B95" s="32"/>
      <c r="C95" s="36"/>
      <c r="D95" s="119" t="s">
        <v>130</v>
      </c>
      <c r="E95" s="120">
        <f>2246/2</f>
        <v>1123</v>
      </c>
      <c r="F95" s="63">
        <v>0.05</v>
      </c>
      <c r="G95" s="64">
        <f t="shared" si="41"/>
        <v>1179.1500000000001</v>
      </c>
      <c r="H95" s="71" t="s">
        <v>39</v>
      </c>
      <c r="I95" s="37">
        <v>0</v>
      </c>
      <c r="J95" s="38">
        <f t="shared" si="32"/>
        <v>0</v>
      </c>
      <c r="K95" s="39">
        <v>0</v>
      </c>
      <c r="L95" s="40">
        <f t="shared" si="33"/>
        <v>0</v>
      </c>
      <c r="M95" s="40">
        <f t="shared" si="34"/>
        <v>0</v>
      </c>
      <c r="N95" s="40">
        <v>0</v>
      </c>
      <c r="O95" s="40">
        <f t="shared" si="35"/>
        <v>0</v>
      </c>
      <c r="P95" s="40">
        <f t="shared" si="36"/>
        <v>0</v>
      </c>
      <c r="Q95" s="30">
        <f t="shared" si="37"/>
        <v>0</v>
      </c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143"/>
      <c r="CB95" s="143"/>
      <c r="CC95" s="143"/>
      <c r="CD95" s="143"/>
      <c r="CE95" s="143"/>
      <c r="CF95" s="143"/>
      <c r="CG95" s="143"/>
      <c r="CH95" s="143"/>
      <c r="CI95" s="143"/>
      <c r="CJ95" s="143"/>
      <c r="CK95" s="143"/>
      <c r="CL95" s="143"/>
      <c r="CM95" s="143"/>
      <c r="CN95" s="143"/>
      <c r="CO95" s="143"/>
      <c r="CP95" s="143"/>
      <c r="CQ95" s="143"/>
      <c r="CR95" s="143"/>
      <c r="CS95" s="143"/>
      <c r="CT95" s="143"/>
      <c r="CU95" s="143"/>
      <c r="CV95" s="143"/>
      <c r="CW95" s="143"/>
      <c r="CX95" s="143"/>
      <c r="CY95" s="143"/>
      <c r="CZ95" s="143"/>
      <c r="DA95" s="143"/>
      <c r="DB95" s="143"/>
      <c r="DC95" s="143"/>
      <c r="DD95" s="143"/>
      <c r="DE95" s="143"/>
      <c r="DF95" s="143"/>
      <c r="DG95" s="143"/>
      <c r="DH95" s="143"/>
      <c r="DI95" s="143"/>
      <c r="DJ95" s="143"/>
      <c r="DK95" s="143"/>
      <c r="DL95" s="143"/>
      <c r="DM95" s="143"/>
      <c r="DN95" s="143"/>
      <c r="DO95" s="143"/>
      <c r="DP95" s="143"/>
      <c r="DQ95" s="143"/>
      <c r="DR95" s="143"/>
      <c r="DS95" s="143"/>
      <c r="DT95" s="143"/>
      <c r="DU95" s="143"/>
      <c r="DV95" s="143"/>
      <c r="DW95" s="143"/>
      <c r="DX95" s="143"/>
      <c r="DY95" s="143"/>
      <c r="DZ95" s="143"/>
      <c r="EA95" s="143"/>
      <c r="EB95" s="143"/>
      <c r="EC95" s="143"/>
      <c r="ED95" s="143"/>
      <c r="EE95" s="143"/>
      <c r="EF95" s="143"/>
      <c r="EG95" s="143"/>
      <c r="EH95" s="143"/>
      <c r="EI95" s="143"/>
      <c r="EJ95" s="143"/>
      <c r="EK95" s="143"/>
      <c r="EL95" s="143"/>
      <c r="EM95" s="143"/>
      <c r="EN95" s="143"/>
      <c r="EO95" s="143"/>
      <c r="EP95" s="143"/>
      <c r="EQ95" s="143"/>
      <c r="ER95" s="143"/>
      <c r="ES95" s="143"/>
      <c r="ET95" s="143"/>
      <c r="EU95" s="143"/>
      <c r="EV95" s="143"/>
      <c r="EW95" s="143"/>
      <c r="EX95" s="143"/>
      <c r="EY95" s="143"/>
      <c r="EZ95" s="143"/>
      <c r="FA95" s="143"/>
      <c r="FB95" s="143"/>
      <c r="FC95" s="143"/>
    </row>
    <row r="96" spans="1:159" s="73" customFormat="1">
      <c r="A96" s="74">
        <f>IF(F96&lt;&gt;"",1+MAX($A$2:A95),"")</f>
        <v>71</v>
      </c>
      <c r="B96" s="32"/>
      <c r="C96" s="36"/>
      <c r="D96" s="119" t="s">
        <v>119</v>
      </c>
      <c r="E96" s="120">
        <f>E88*3</f>
        <v>483</v>
      </c>
      <c r="F96" s="63">
        <v>0.05</v>
      </c>
      <c r="G96" s="64">
        <f t="shared" si="41"/>
        <v>507.15000000000003</v>
      </c>
      <c r="H96" s="71" t="s">
        <v>39</v>
      </c>
      <c r="I96" s="37">
        <v>0</v>
      </c>
      <c r="J96" s="38">
        <f t="shared" si="32"/>
        <v>0</v>
      </c>
      <c r="K96" s="39">
        <v>0</v>
      </c>
      <c r="L96" s="40">
        <f t="shared" si="33"/>
        <v>0</v>
      </c>
      <c r="M96" s="40">
        <f t="shared" si="34"/>
        <v>0</v>
      </c>
      <c r="N96" s="40">
        <v>0</v>
      </c>
      <c r="O96" s="40">
        <f t="shared" si="35"/>
        <v>0</v>
      </c>
      <c r="P96" s="40">
        <f t="shared" si="36"/>
        <v>0</v>
      </c>
      <c r="Q96" s="30">
        <f t="shared" si="37"/>
        <v>0</v>
      </c>
      <c r="R96" s="145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  <c r="BI96" s="143"/>
      <c r="BJ96" s="143"/>
      <c r="BK96" s="143"/>
      <c r="BL96" s="143"/>
      <c r="BM96" s="143"/>
      <c r="BN96" s="143"/>
      <c r="BO96" s="143"/>
      <c r="BP96" s="143"/>
      <c r="BQ96" s="143"/>
      <c r="BR96" s="143"/>
      <c r="BS96" s="143"/>
      <c r="BT96" s="143"/>
      <c r="BU96" s="143"/>
      <c r="BV96" s="143"/>
      <c r="BW96" s="143"/>
      <c r="BX96" s="143"/>
      <c r="BY96" s="143"/>
      <c r="BZ96" s="143"/>
      <c r="CA96" s="143"/>
      <c r="CB96" s="143"/>
      <c r="CC96" s="143"/>
      <c r="CD96" s="143"/>
      <c r="CE96" s="143"/>
      <c r="CF96" s="143"/>
      <c r="CG96" s="143"/>
      <c r="CH96" s="143"/>
      <c r="CI96" s="143"/>
      <c r="CJ96" s="143"/>
      <c r="CK96" s="143"/>
      <c r="CL96" s="143"/>
      <c r="CM96" s="143"/>
      <c r="CN96" s="143"/>
      <c r="CO96" s="143"/>
      <c r="CP96" s="143"/>
      <c r="CQ96" s="143"/>
      <c r="CR96" s="143"/>
      <c r="CS96" s="143"/>
      <c r="CT96" s="143"/>
      <c r="CU96" s="143"/>
      <c r="CV96" s="143"/>
      <c r="CW96" s="143"/>
      <c r="CX96" s="143"/>
      <c r="CY96" s="143"/>
      <c r="CZ96" s="143"/>
      <c r="DA96" s="143"/>
      <c r="DB96" s="143"/>
      <c r="DC96" s="143"/>
      <c r="DD96" s="143"/>
      <c r="DE96" s="143"/>
      <c r="DF96" s="143"/>
      <c r="DG96" s="143"/>
      <c r="DH96" s="143"/>
      <c r="DI96" s="143"/>
      <c r="DJ96" s="143"/>
      <c r="DK96" s="143"/>
      <c r="DL96" s="143"/>
      <c r="DM96" s="143"/>
      <c r="DN96" s="143"/>
      <c r="DO96" s="143"/>
      <c r="DP96" s="143"/>
      <c r="DQ96" s="143"/>
      <c r="DR96" s="143"/>
      <c r="DS96" s="143"/>
      <c r="DT96" s="143"/>
      <c r="DU96" s="143"/>
      <c r="DV96" s="143"/>
      <c r="DW96" s="143"/>
      <c r="DX96" s="143"/>
      <c r="DY96" s="143"/>
      <c r="DZ96" s="143"/>
      <c r="EA96" s="143"/>
      <c r="EB96" s="143"/>
      <c r="EC96" s="143"/>
      <c r="ED96" s="143"/>
      <c r="EE96" s="143"/>
      <c r="EF96" s="143"/>
      <c r="EG96" s="143"/>
      <c r="EH96" s="143"/>
      <c r="EI96" s="143"/>
      <c r="EJ96" s="143"/>
      <c r="EK96" s="143"/>
      <c r="EL96" s="143"/>
      <c r="EM96" s="143"/>
      <c r="EN96" s="143"/>
      <c r="EO96" s="143"/>
      <c r="EP96" s="143"/>
      <c r="EQ96" s="143"/>
      <c r="ER96" s="143"/>
      <c r="ES96" s="143"/>
      <c r="ET96" s="143"/>
      <c r="EU96" s="143"/>
      <c r="EV96" s="143"/>
      <c r="EW96" s="143"/>
      <c r="EX96" s="143"/>
      <c r="EY96" s="143"/>
      <c r="EZ96" s="143"/>
      <c r="FA96" s="143"/>
      <c r="FB96" s="143"/>
      <c r="FC96" s="143"/>
    </row>
    <row r="97" spans="1:159" s="73" customFormat="1">
      <c r="A97" s="74">
        <f>IF(F97&lt;&gt;"",1+MAX($A$2:A96),"")</f>
        <v>72</v>
      </c>
      <c r="B97" s="32"/>
      <c r="C97" s="36"/>
      <c r="D97" s="119" t="s">
        <v>131</v>
      </c>
      <c r="E97" s="120">
        <f>E88*4</f>
        <v>644</v>
      </c>
      <c r="F97" s="63">
        <v>0.05</v>
      </c>
      <c r="G97" s="64">
        <f t="shared" si="41"/>
        <v>676.2</v>
      </c>
      <c r="H97" s="71" t="s">
        <v>39</v>
      </c>
      <c r="I97" s="37">
        <v>0</v>
      </c>
      <c r="J97" s="38">
        <f t="shared" si="32"/>
        <v>0</v>
      </c>
      <c r="K97" s="39">
        <v>0</v>
      </c>
      <c r="L97" s="40">
        <f t="shared" si="33"/>
        <v>0</v>
      </c>
      <c r="M97" s="40">
        <f t="shared" si="34"/>
        <v>0</v>
      </c>
      <c r="N97" s="40">
        <v>0</v>
      </c>
      <c r="O97" s="40">
        <f t="shared" si="35"/>
        <v>0</v>
      </c>
      <c r="P97" s="40">
        <f t="shared" si="36"/>
        <v>0</v>
      </c>
      <c r="Q97" s="30">
        <f t="shared" si="37"/>
        <v>0</v>
      </c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3"/>
      <c r="AL97" s="143"/>
      <c r="AM97" s="143"/>
      <c r="AN97" s="143"/>
      <c r="AO97" s="143"/>
      <c r="AP97" s="143"/>
      <c r="AQ97" s="143"/>
      <c r="AR97" s="143"/>
      <c r="AS97" s="143"/>
      <c r="AT97" s="143"/>
      <c r="AU97" s="143"/>
      <c r="AV97" s="143"/>
      <c r="AW97" s="143"/>
      <c r="AX97" s="143"/>
      <c r="AY97" s="143"/>
      <c r="AZ97" s="143"/>
      <c r="BA97" s="143"/>
      <c r="BB97" s="143"/>
      <c r="BC97" s="143"/>
      <c r="BD97" s="143"/>
      <c r="BE97" s="143"/>
      <c r="BF97" s="143"/>
      <c r="BG97" s="143"/>
      <c r="BH97" s="143"/>
      <c r="BI97" s="143"/>
      <c r="BJ97" s="143"/>
      <c r="BK97" s="143"/>
      <c r="BL97" s="143"/>
      <c r="BM97" s="143"/>
      <c r="BN97" s="143"/>
      <c r="BO97" s="143"/>
      <c r="BP97" s="143"/>
      <c r="BQ97" s="143"/>
      <c r="BR97" s="143"/>
      <c r="BS97" s="143"/>
      <c r="BT97" s="143"/>
      <c r="BU97" s="143"/>
      <c r="BV97" s="143"/>
      <c r="BW97" s="143"/>
      <c r="BX97" s="143"/>
      <c r="BY97" s="143"/>
      <c r="BZ97" s="143"/>
      <c r="CA97" s="143"/>
      <c r="CB97" s="143"/>
      <c r="CC97" s="143"/>
      <c r="CD97" s="143"/>
      <c r="CE97" s="143"/>
      <c r="CF97" s="143"/>
      <c r="CG97" s="143"/>
      <c r="CH97" s="143"/>
      <c r="CI97" s="143"/>
      <c r="CJ97" s="143"/>
      <c r="CK97" s="143"/>
      <c r="CL97" s="143"/>
      <c r="CM97" s="143"/>
      <c r="CN97" s="143"/>
      <c r="CO97" s="143"/>
      <c r="CP97" s="143"/>
      <c r="CQ97" s="143"/>
      <c r="CR97" s="143"/>
      <c r="CS97" s="143"/>
      <c r="CT97" s="143"/>
      <c r="CU97" s="143"/>
      <c r="CV97" s="143"/>
      <c r="CW97" s="143"/>
      <c r="CX97" s="143"/>
      <c r="CY97" s="143"/>
      <c r="CZ97" s="143"/>
      <c r="DA97" s="143"/>
      <c r="DB97" s="143"/>
      <c r="DC97" s="143"/>
      <c r="DD97" s="143"/>
      <c r="DE97" s="143"/>
      <c r="DF97" s="143"/>
      <c r="DG97" s="143"/>
      <c r="DH97" s="143"/>
      <c r="DI97" s="143"/>
      <c r="DJ97" s="143"/>
      <c r="DK97" s="143"/>
      <c r="DL97" s="143"/>
      <c r="DM97" s="143"/>
      <c r="DN97" s="143"/>
      <c r="DO97" s="143"/>
      <c r="DP97" s="143"/>
      <c r="DQ97" s="143"/>
      <c r="DR97" s="143"/>
      <c r="DS97" s="143"/>
      <c r="DT97" s="143"/>
      <c r="DU97" s="143"/>
      <c r="DV97" s="143"/>
      <c r="DW97" s="143"/>
      <c r="DX97" s="143"/>
      <c r="DY97" s="143"/>
      <c r="DZ97" s="143"/>
      <c r="EA97" s="143"/>
      <c r="EB97" s="143"/>
      <c r="EC97" s="143"/>
      <c r="ED97" s="143"/>
      <c r="EE97" s="143"/>
      <c r="EF97" s="143"/>
      <c r="EG97" s="143"/>
      <c r="EH97" s="143"/>
      <c r="EI97" s="143"/>
      <c r="EJ97" s="143"/>
      <c r="EK97" s="143"/>
      <c r="EL97" s="143"/>
      <c r="EM97" s="143"/>
      <c r="EN97" s="143"/>
      <c r="EO97" s="143"/>
      <c r="EP97" s="143"/>
      <c r="EQ97" s="143"/>
      <c r="ER97" s="143"/>
      <c r="ES97" s="143"/>
      <c r="ET97" s="143"/>
      <c r="EU97" s="143"/>
      <c r="EV97" s="143"/>
      <c r="EW97" s="143"/>
      <c r="EX97" s="143"/>
      <c r="EY97" s="143"/>
      <c r="EZ97" s="143"/>
      <c r="FA97" s="143"/>
      <c r="FB97" s="143"/>
      <c r="FC97" s="143"/>
    </row>
    <row r="98" spans="1:159" s="73" customFormat="1">
      <c r="A98" s="74" t="str">
        <f>IF(F98&lt;&gt;"",1+MAX($A$2:A97),"")</f>
        <v/>
      </c>
      <c r="B98" s="32"/>
      <c r="C98" s="36"/>
      <c r="D98" s="119"/>
      <c r="E98" s="120"/>
      <c r="F98" s="63"/>
      <c r="G98" s="64"/>
      <c r="H98" s="71"/>
      <c r="I98" s="37">
        <v>0</v>
      </c>
      <c r="J98" s="38">
        <f t="shared" si="32"/>
        <v>0</v>
      </c>
      <c r="K98" s="39">
        <v>0</v>
      </c>
      <c r="L98" s="40">
        <f t="shared" si="33"/>
        <v>0</v>
      </c>
      <c r="M98" s="40">
        <f t="shared" si="34"/>
        <v>0</v>
      </c>
      <c r="N98" s="40">
        <v>0</v>
      </c>
      <c r="O98" s="40">
        <f t="shared" si="35"/>
        <v>0</v>
      </c>
      <c r="P98" s="40">
        <f t="shared" si="36"/>
        <v>0</v>
      </c>
      <c r="Q98" s="30">
        <f t="shared" si="37"/>
        <v>0</v>
      </c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  <c r="BA98" s="143"/>
      <c r="BB98" s="143"/>
      <c r="BC98" s="143"/>
      <c r="BD98" s="143"/>
      <c r="BE98" s="143"/>
      <c r="BF98" s="143"/>
      <c r="BG98" s="143"/>
      <c r="BH98" s="143"/>
      <c r="BI98" s="143"/>
      <c r="BJ98" s="143"/>
      <c r="BK98" s="143"/>
      <c r="BL98" s="143"/>
      <c r="BM98" s="143"/>
      <c r="BN98" s="143"/>
      <c r="BO98" s="143"/>
      <c r="BP98" s="143"/>
      <c r="BQ98" s="143"/>
      <c r="BR98" s="143"/>
      <c r="BS98" s="143"/>
      <c r="BT98" s="143"/>
      <c r="BU98" s="143"/>
      <c r="BV98" s="143"/>
      <c r="BW98" s="143"/>
      <c r="BX98" s="143"/>
      <c r="BY98" s="143"/>
      <c r="BZ98" s="143"/>
      <c r="CA98" s="143"/>
      <c r="CB98" s="143"/>
      <c r="CC98" s="143"/>
      <c r="CD98" s="143"/>
      <c r="CE98" s="143"/>
      <c r="CF98" s="143"/>
      <c r="CG98" s="143"/>
      <c r="CH98" s="143"/>
      <c r="CI98" s="143"/>
      <c r="CJ98" s="143"/>
      <c r="CK98" s="143"/>
      <c r="CL98" s="143"/>
      <c r="CM98" s="143"/>
      <c r="CN98" s="143"/>
      <c r="CO98" s="143"/>
      <c r="CP98" s="143"/>
      <c r="CQ98" s="143"/>
      <c r="CR98" s="143"/>
      <c r="CS98" s="143"/>
      <c r="CT98" s="143"/>
      <c r="CU98" s="143"/>
      <c r="CV98" s="143"/>
      <c r="CW98" s="143"/>
      <c r="CX98" s="143"/>
      <c r="CY98" s="143"/>
      <c r="CZ98" s="143"/>
      <c r="DA98" s="143"/>
      <c r="DB98" s="143"/>
      <c r="DC98" s="143"/>
      <c r="DD98" s="143"/>
      <c r="DE98" s="143"/>
      <c r="DF98" s="143"/>
      <c r="DG98" s="143"/>
      <c r="DH98" s="143"/>
      <c r="DI98" s="143"/>
      <c r="DJ98" s="143"/>
      <c r="DK98" s="143"/>
      <c r="DL98" s="143"/>
      <c r="DM98" s="143"/>
      <c r="DN98" s="143"/>
      <c r="DO98" s="143"/>
      <c r="DP98" s="143"/>
      <c r="DQ98" s="143"/>
      <c r="DR98" s="143"/>
      <c r="DS98" s="143"/>
      <c r="DT98" s="143"/>
      <c r="DU98" s="143"/>
      <c r="DV98" s="143"/>
      <c r="DW98" s="143"/>
      <c r="DX98" s="143"/>
      <c r="DY98" s="143"/>
      <c r="DZ98" s="143"/>
      <c r="EA98" s="143"/>
      <c r="EB98" s="143"/>
      <c r="EC98" s="143"/>
      <c r="ED98" s="143"/>
      <c r="EE98" s="143"/>
      <c r="EF98" s="143"/>
      <c r="EG98" s="143"/>
      <c r="EH98" s="143"/>
      <c r="EI98" s="143"/>
      <c r="EJ98" s="143"/>
      <c r="EK98" s="143"/>
      <c r="EL98" s="143"/>
      <c r="EM98" s="143"/>
      <c r="EN98" s="143"/>
      <c r="EO98" s="143"/>
      <c r="EP98" s="143"/>
      <c r="EQ98" s="143"/>
      <c r="ER98" s="143"/>
      <c r="ES98" s="143"/>
      <c r="ET98" s="143"/>
      <c r="EU98" s="143"/>
      <c r="EV98" s="143"/>
      <c r="EW98" s="143"/>
      <c r="EX98" s="143"/>
      <c r="EY98" s="143"/>
      <c r="EZ98" s="143"/>
      <c r="FA98" s="143"/>
      <c r="FB98" s="143"/>
      <c r="FC98" s="143"/>
    </row>
    <row r="99" spans="1:159" s="73" customFormat="1">
      <c r="A99" s="74" t="str">
        <f>IF(F99&lt;&gt;"",1+MAX($A$2:A98),"")</f>
        <v/>
      </c>
      <c r="B99" s="32"/>
      <c r="C99" s="36"/>
      <c r="D99" s="114" t="s">
        <v>135</v>
      </c>
      <c r="E99" s="115">
        <v>83</v>
      </c>
      <c r="F99" s="115"/>
      <c r="G99" s="116"/>
      <c r="H99" s="117" t="s">
        <v>39</v>
      </c>
      <c r="I99" s="37">
        <v>0</v>
      </c>
      <c r="J99" s="38">
        <f t="shared" si="32"/>
        <v>0</v>
      </c>
      <c r="K99" s="39">
        <v>0</v>
      </c>
      <c r="L99" s="40">
        <f t="shared" si="33"/>
        <v>0</v>
      </c>
      <c r="M99" s="40">
        <f t="shared" si="34"/>
        <v>0</v>
      </c>
      <c r="N99" s="40">
        <v>0</v>
      </c>
      <c r="O99" s="40">
        <f t="shared" si="35"/>
        <v>0</v>
      </c>
      <c r="P99" s="40">
        <f t="shared" si="36"/>
        <v>0</v>
      </c>
      <c r="Q99" s="30">
        <f t="shared" si="37"/>
        <v>0</v>
      </c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3"/>
      <c r="BB99" s="143"/>
      <c r="BC99" s="143"/>
      <c r="BD99" s="143"/>
      <c r="BE99" s="143"/>
      <c r="BF99" s="143"/>
      <c r="BG99" s="143"/>
      <c r="BH99" s="143"/>
      <c r="BI99" s="143"/>
      <c r="BJ99" s="143"/>
      <c r="BK99" s="143"/>
      <c r="BL99" s="143"/>
      <c r="BM99" s="143"/>
      <c r="BN99" s="143"/>
      <c r="BO99" s="143"/>
      <c r="BP99" s="143"/>
      <c r="BQ99" s="143"/>
      <c r="BR99" s="143"/>
      <c r="BS99" s="143"/>
      <c r="BT99" s="143"/>
      <c r="BU99" s="143"/>
      <c r="BV99" s="143"/>
      <c r="BW99" s="143"/>
      <c r="BX99" s="143"/>
      <c r="BY99" s="143"/>
      <c r="BZ99" s="143"/>
      <c r="CA99" s="143"/>
      <c r="CB99" s="143"/>
      <c r="CC99" s="143"/>
      <c r="CD99" s="143"/>
      <c r="CE99" s="143"/>
      <c r="CF99" s="143"/>
      <c r="CG99" s="143"/>
      <c r="CH99" s="143"/>
      <c r="CI99" s="143"/>
      <c r="CJ99" s="143"/>
      <c r="CK99" s="143"/>
      <c r="CL99" s="143"/>
      <c r="CM99" s="143"/>
      <c r="CN99" s="143"/>
      <c r="CO99" s="143"/>
      <c r="CP99" s="143"/>
      <c r="CQ99" s="143"/>
      <c r="CR99" s="143"/>
      <c r="CS99" s="143"/>
      <c r="CT99" s="143"/>
      <c r="CU99" s="143"/>
      <c r="CV99" s="143"/>
      <c r="CW99" s="143"/>
      <c r="CX99" s="143"/>
      <c r="CY99" s="143"/>
      <c r="CZ99" s="143"/>
      <c r="DA99" s="143"/>
      <c r="DB99" s="143"/>
      <c r="DC99" s="143"/>
      <c r="DD99" s="143"/>
      <c r="DE99" s="143"/>
      <c r="DF99" s="143"/>
      <c r="DG99" s="143"/>
      <c r="DH99" s="143"/>
      <c r="DI99" s="143"/>
      <c r="DJ99" s="143"/>
      <c r="DK99" s="143"/>
      <c r="DL99" s="143"/>
      <c r="DM99" s="143"/>
      <c r="DN99" s="143"/>
      <c r="DO99" s="143"/>
      <c r="DP99" s="143"/>
      <c r="DQ99" s="143"/>
      <c r="DR99" s="143"/>
      <c r="DS99" s="143"/>
      <c r="DT99" s="143"/>
      <c r="DU99" s="143"/>
      <c r="DV99" s="143"/>
      <c r="DW99" s="143"/>
      <c r="DX99" s="143"/>
      <c r="DY99" s="143"/>
      <c r="DZ99" s="143"/>
      <c r="EA99" s="143"/>
      <c r="EB99" s="143"/>
      <c r="EC99" s="143"/>
      <c r="ED99" s="143"/>
      <c r="EE99" s="143"/>
      <c r="EF99" s="143"/>
      <c r="EG99" s="143"/>
      <c r="EH99" s="143"/>
      <c r="EI99" s="143"/>
      <c r="EJ99" s="143"/>
      <c r="EK99" s="143"/>
      <c r="EL99" s="143"/>
      <c r="EM99" s="143"/>
      <c r="EN99" s="143"/>
      <c r="EO99" s="143"/>
      <c r="EP99" s="143"/>
      <c r="EQ99" s="143"/>
      <c r="ER99" s="143"/>
      <c r="ES99" s="143"/>
      <c r="ET99" s="143"/>
      <c r="EU99" s="143"/>
      <c r="EV99" s="143"/>
      <c r="EW99" s="143"/>
      <c r="EX99" s="143"/>
      <c r="EY99" s="143"/>
      <c r="EZ99" s="143"/>
      <c r="FA99" s="143"/>
      <c r="FB99" s="143"/>
      <c r="FC99" s="143"/>
    </row>
    <row r="100" spans="1:159" s="73" customFormat="1">
      <c r="A100" s="74">
        <f>IF(F100&lt;&gt;"",1+MAX($A$2:A99),"")</f>
        <v>73</v>
      </c>
      <c r="B100" s="32"/>
      <c r="C100" s="36"/>
      <c r="D100" s="119" t="s">
        <v>127</v>
      </c>
      <c r="E100" s="120">
        <f>1134*2</f>
        <v>2268</v>
      </c>
      <c r="F100" s="63">
        <v>0.1</v>
      </c>
      <c r="G100" s="64">
        <f t="shared" ref="G100:G108" si="42">E100*(1+F100)</f>
        <v>2494.8000000000002</v>
      </c>
      <c r="H100" s="71" t="s">
        <v>37</v>
      </c>
      <c r="I100" s="37">
        <v>0</v>
      </c>
      <c r="J100" s="38">
        <f t="shared" si="32"/>
        <v>0</v>
      </c>
      <c r="K100" s="39">
        <v>0</v>
      </c>
      <c r="L100" s="40">
        <f t="shared" si="33"/>
        <v>0</v>
      </c>
      <c r="M100" s="40">
        <f t="shared" si="34"/>
        <v>0</v>
      </c>
      <c r="N100" s="40">
        <v>0</v>
      </c>
      <c r="O100" s="40">
        <f t="shared" si="35"/>
        <v>0</v>
      </c>
      <c r="P100" s="40">
        <f t="shared" si="36"/>
        <v>0</v>
      </c>
      <c r="Q100" s="30">
        <f t="shared" si="37"/>
        <v>0</v>
      </c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  <c r="BA100" s="143"/>
      <c r="BB100" s="143"/>
      <c r="BC100" s="143"/>
      <c r="BD100" s="143"/>
      <c r="BE100" s="143"/>
      <c r="BF100" s="143"/>
      <c r="BG100" s="143"/>
      <c r="BH100" s="143"/>
      <c r="BI100" s="143"/>
      <c r="BJ100" s="143"/>
      <c r="BK100" s="143"/>
      <c r="BL100" s="143"/>
      <c r="BM100" s="143"/>
      <c r="BN100" s="143"/>
      <c r="BO100" s="143"/>
      <c r="BP100" s="143"/>
      <c r="BQ100" s="143"/>
      <c r="BR100" s="143"/>
      <c r="BS100" s="143"/>
      <c r="BT100" s="143"/>
      <c r="BU100" s="143"/>
      <c r="BV100" s="143"/>
      <c r="BW100" s="143"/>
      <c r="BX100" s="143"/>
      <c r="BY100" s="143"/>
      <c r="BZ100" s="143"/>
      <c r="CA100" s="143"/>
      <c r="CB100" s="143"/>
      <c r="CC100" s="143"/>
      <c r="CD100" s="143"/>
      <c r="CE100" s="143"/>
      <c r="CF100" s="143"/>
      <c r="CG100" s="143"/>
      <c r="CH100" s="143"/>
      <c r="CI100" s="143"/>
      <c r="CJ100" s="143"/>
      <c r="CK100" s="143"/>
      <c r="CL100" s="143"/>
      <c r="CM100" s="143"/>
      <c r="CN100" s="143"/>
      <c r="CO100" s="143"/>
      <c r="CP100" s="143"/>
      <c r="CQ100" s="143"/>
      <c r="CR100" s="143"/>
      <c r="CS100" s="143"/>
      <c r="CT100" s="143"/>
      <c r="CU100" s="143"/>
      <c r="CV100" s="143"/>
      <c r="CW100" s="143"/>
      <c r="CX100" s="143"/>
      <c r="CY100" s="143"/>
      <c r="CZ100" s="143"/>
      <c r="DA100" s="143"/>
      <c r="DB100" s="143"/>
      <c r="DC100" s="143"/>
      <c r="DD100" s="143"/>
      <c r="DE100" s="143"/>
      <c r="DF100" s="143"/>
      <c r="DG100" s="143"/>
      <c r="DH100" s="143"/>
      <c r="DI100" s="143"/>
      <c r="DJ100" s="143"/>
      <c r="DK100" s="143"/>
      <c r="DL100" s="143"/>
      <c r="DM100" s="143"/>
      <c r="DN100" s="143"/>
      <c r="DO100" s="143"/>
      <c r="DP100" s="143"/>
      <c r="DQ100" s="143"/>
      <c r="DR100" s="143"/>
      <c r="DS100" s="143"/>
      <c r="DT100" s="143"/>
      <c r="DU100" s="143"/>
      <c r="DV100" s="143"/>
      <c r="DW100" s="143"/>
      <c r="DX100" s="143"/>
      <c r="DY100" s="143"/>
      <c r="DZ100" s="143"/>
      <c r="EA100" s="143"/>
      <c r="EB100" s="143"/>
      <c r="EC100" s="143"/>
      <c r="ED100" s="143"/>
      <c r="EE100" s="143"/>
      <c r="EF100" s="143"/>
      <c r="EG100" s="143"/>
      <c r="EH100" s="143"/>
      <c r="EI100" s="143"/>
      <c r="EJ100" s="143"/>
      <c r="EK100" s="143"/>
      <c r="EL100" s="143"/>
      <c r="EM100" s="143"/>
      <c r="EN100" s="143"/>
      <c r="EO100" s="143"/>
      <c r="EP100" s="143"/>
      <c r="EQ100" s="143"/>
      <c r="ER100" s="143"/>
      <c r="ES100" s="143"/>
      <c r="ET100" s="143"/>
      <c r="EU100" s="143"/>
      <c r="EV100" s="143"/>
      <c r="EW100" s="143"/>
      <c r="EX100" s="143"/>
      <c r="EY100" s="143"/>
      <c r="EZ100" s="143"/>
      <c r="FA100" s="143"/>
      <c r="FB100" s="143"/>
      <c r="FC100" s="143"/>
    </row>
    <row r="101" spans="1:159" s="73" customFormat="1">
      <c r="A101" s="74">
        <f>IF(F101&lt;&gt;"",1+MAX($A$2:A100),"")</f>
        <v>74</v>
      </c>
      <c r="B101" s="32"/>
      <c r="C101" s="36"/>
      <c r="D101" s="121" t="s">
        <v>107</v>
      </c>
      <c r="E101" s="120">
        <f>ROUNDUP(E100/32,0)</f>
        <v>71</v>
      </c>
      <c r="F101" s="63">
        <v>0</v>
      </c>
      <c r="G101" s="64">
        <f t="shared" si="42"/>
        <v>71</v>
      </c>
      <c r="H101" s="65" t="s">
        <v>38</v>
      </c>
      <c r="I101" s="37">
        <v>0</v>
      </c>
      <c r="J101" s="38">
        <f t="shared" si="32"/>
        <v>0</v>
      </c>
      <c r="K101" s="39">
        <v>0</v>
      </c>
      <c r="L101" s="40">
        <f t="shared" si="33"/>
        <v>0</v>
      </c>
      <c r="M101" s="40">
        <f t="shared" si="34"/>
        <v>0</v>
      </c>
      <c r="N101" s="40">
        <v>0</v>
      </c>
      <c r="O101" s="40">
        <f t="shared" si="35"/>
        <v>0</v>
      </c>
      <c r="P101" s="40">
        <f t="shared" si="36"/>
        <v>0</v>
      </c>
      <c r="Q101" s="30">
        <f t="shared" si="37"/>
        <v>0</v>
      </c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  <c r="BA101" s="143"/>
      <c r="BB101" s="143"/>
      <c r="BC101" s="143"/>
      <c r="BD101" s="143"/>
      <c r="BE101" s="143"/>
      <c r="BF101" s="143"/>
      <c r="BG101" s="143"/>
      <c r="BH101" s="143"/>
      <c r="BI101" s="143"/>
      <c r="BJ101" s="143"/>
      <c r="BK101" s="143"/>
      <c r="BL101" s="143"/>
      <c r="BM101" s="143"/>
      <c r="BN101" s="143"/>
      <c r="BO101" s="143"/>
      <c r="BP101" s="143"/>
      <c r="BQ101" s="143"/>
      <c r="BR101" s="143"/>
      <c r="BS101" s="143"/>
      <c r="BT101" s="143"/>
      <c r="BU101" s="143"/>
      <c r="BV101" s="143"/>
      <c r="BW101" s="143"/>
      <c r="BX101" s="143"/>
      <c r="BY101" s="143"/>
      <c r="BZ101" s="143"/>
      <c r="CA101" s="143"/>
      <c r="CB101" s="143"/>
      <c r="CC101" s="143"/>
      <c r="CD101" s="143"/>
      <c r="CE101" s="143"/>
      <c r="CF101" s="143"/>
      <c r="CG101" s="143"/>
      <c r="CH101" s="143"/>
      <c r="CI101" s="143"/>
      <c r="CJ101" s="143"/>
      <c r="CK101" s="143"/>
      <c r="CL101" s="143"/>
      <c r="CM101" s="143"/>
      <c r="CN101" s="143"/>
      <c r="CO101" s="143"/>
      <c r="CP101" s="143"/>
      <c r="CQ101" s="143"/>
      <c r="CR101" s="143"/>
      <c r="CS101" s="143"/>
      <c r="CT101" s="143"/>
      <c r="CU101" s="143"/>
      <c r="CV101" s="143"/>
      <c r="CW101" s="143"/>
      <c r="CX101" s="143"/>
      <c r="CY101" s="143"/>
      <c r="CZ101" s="143"/>
      <c r="DA101" s="143"/>
      <c r="DB101" s="143"/>
      <c r="DC101" s="143"/>
      <c r="DD101" s="143"/>
      <c r="DE101" s="143"/>
      <c r="DF101" s="143"/>
      <c r="DG101" s="143"/>
      <c r="DH101" s="143"/>
      <c r="DI101" s="143"/>
      <c r="DJ101" s="143"/>
      <c r="DK101" s="143"/>
      <c r="DL101" s="143"/>
      <c r="DM101" s="143"/>
      <c r="DN101" s="143"/>
      <c r="DO101" s="143"/>
      <c r="DP101" s="143"/>
      <c r="DQ101" s="143"/>
      <c r="DR101" s="143"/>
      <c r="DS101" s="143"/>
      <c r="DT101" s="143"/>
      <c r="DU101" s="143"/>
      <c r="DV101" s="143"/>
      <c r="DW101" s="143"/>
      <c r="DX101" s="143"/>
      <c r="DY101" s="143"/>
      <c r="DZ101" s="143"/>
      <c r="EA101" s="143"/>
      <c r="EB101" s="143"/>
      <c r="EC101" s="143"/>
      <c r="ED101" s="143"/>
      <c r="EE101" s="143"/>
      <c r="EF101" s="143"/>
      <c r="EG101" s="143"/>
      <c r="EH101" s="143"/>
      <c r="EI101" s="143"/>
      <c r="EJ101" s="143"/>
      <c r="EK101" s="143"/>
      <c r="EL101" s="143"/>
      <c r="EM101" s="143"/>
      <c r="EN101" s="143"/>
      <c r="EO101" s="143"/>
      <c r="EP101" s="143"/>
      <c r="EQ101" s="143"/>
      <c r="ER101" s="143"/>
      <c r="ES101" s="143"/>
      <c r="ET101" s="143"/>
      <c r="EU101" s="143"/>
      <c r="EV101" s="143"/>
      <c r="EW101" s="143"/>
      <c r="EX101" s="143"/>
      <c r="EY101" s="143"/>
      <c r="EZ101" s="143"/>
      <c r="FA101" s="143"/>
      <c r="FB101" s="143"/>
      <c r="FC101" s="143"/>
    </row>
    <row r="102" spans="1:159" s="73" customFormat="1">
      <c r="A102" s="74">
        <f>IF(F102&lt;&gt;"",1+MAX($A$2:A101),"")</f>
        <v>75</v>
      </c>
      <c r="B102" s="32"/>
      <c r="C102" s="36"/>
      <c r="D102" s="121" t="s">
        <v>110</v>
      </c>
      <c r="E102" s="120">
        <f>ROUNDUP(E100*1.33,0)</f>
        <v>3017</v>
      </c>
      <c r="F102" s="63">
        <v>0</v>
      </c>
      <c r="G102" s="64">
        <f t="shared" si="42"/>
        <v>3017</v>
      </c>
      <c r="H102" s="65" t="s">
        <v>38</v>
      </c>
      <c r="I102" s="37">
        <v>0</v>
      </c>
      <c r="J102" s="38">
        <f t="shared" si="32"/>
        <v>0</v>
      </c>
      <c r="K102" s="39">
        <v>0</v>
      </c>
      <c r="L102" s="40">
        <f t="shared" si="33"/>
        <v>0</v>
      </c>
      <c r="M102" s="40">
        <f t="shared" si="34"/>
        <v>0</v>
      </c>
      <c r="N102" s="40">
        <v>0</v>
      </c>
      <c r="O102" s="40">
        <f t="shared" si="35"/>
        <v>0</v>
      </c>
      <c r="P102" s="40">
        <f t="shared" si="36"/>
        <v>0</v>
      </c>
      <c r="Q102" s="30">
        <f t="shared" si="37"/>
        <v>0</v>
      </c>
      <c r="R102" s="145"/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  <c r="BA102" s="143"/>
      <c r="BB102" s="143"/>
      <c r="BC102" s="143"/>
      <c r="BD102" s="143"/>
      <c r="BE102" s="143"/>
      <c r="BF102" s="143"/>
      <c r="BG102" s="143"/>
      <c r="BH102" s="143"/>
      <c r="BI102" s="143"/>
      <c r="BJ102" s="143"/>
      <c r="BK102" s="143"/>
      <c r="BL102" s="143"/>
      <c r="BM102" s="143"/>
      <c r="BN102" s="143"/>
      <c r="BO102" s="143"/>
      <c r="BP102" s="143"/>
      <c r="BQ102" s="143"/>
      <c r="BR102" s="143"/>
      <c r="BS102" s="143"/>
      <c r="BT102" s="143"/>
      <c r="BU102" s="143"/>
      <c r="BV102" s="143"/>
      <c r="BW102" s="143"/>
      <c r="BX102" s="143"/>
      <c r="BY102" s="143"/>
      <c r="BZ102" s="143"/>
      <c r="CA102" s="143"/>
      <c r="CB102" s="143"/>
      <c r="CC102" s="143"/>
      <c r="CD102" s="143"/>
      <c r="CE102" s="143"/>
      <c r="CF102" s="143"/>
      <c r="CG102" s="143"/>
      <c r="CH102" s="143"/>
      <c r="CI102" s="143"/>
      <c r="CJ102" s="143"/>
      <c r="CK102" s="143"/>
      <c r="CL102" s="143"/>
      <c r="CM102" s="143"/>
      <c r="CN102" s="143"/>
      <c r="CO102" s="143"/>
      <c r="CP102" s="143"/>
      <c r="CQ102" s="143"/>
      <c r="CR102" s="143"/>
      <c r="CS102" s="143"/>
      <c r="CT102" s="143"/>
      <c r="CU102" s="143"/>
      <c r="CV102" s="143"/>
      <c r="CW102" s="143"/>
      <c r="CX102" s="143"/>
      <c r="CY102" s="143"/>
      <c r="CZ102" s="143"/>
      <c r="DA102" s="143"/>
      <c r="DB102" s="143"/>
      <c r="DC102" s="143"/>
      <c r="DD102" s="143"/>
      <c r="DE102" s="143"/>
      <c r="DF102" s="143"/>
      <c r="DG102" s="143"/>
      <c r="DH102" s="143"/>
      <c r="DI102" s="143"/>
      <c r="DJ102" s="143"/>
      <c r="DK102" s="143"/>
      <c r="DL102" s="143"/>
      <c r="DM102" s="143"/>
      <c r="DN102" s="143"/>
      <c r="DO102" s="143"/>
      <c r="DP102" s="143"/>
      <c r="DQ102" s="143"/>
      <c r="DR102" s="143"/>
      <c r="DS102" s="143"/>
      <c r="DT102" s="143"/>
      <c r="DU102" s="143"/>
      <c r="DV102" s="143"/>
      <c r="DW102" s="143"/>
      <c r="DX102" s="143"/>
      <c r="DY102" s="143"/>
      <c r="DZ102" s="143"/>
      <c r="EA102" s="143"/>
      <c r="EB102" s="143"/>
      <c r="EC102" s="143"/>
      <c r="ED102" s="143"/>
      <c r="EE102" s="143"/>
      <c r="EF102" s="143"/>
      <c r="EG102" s="143"/>
      <c r="EH102" s="143"/>
      <c r="EI102" s="143"/>
      <c r="EJ102" s="143"/>
      <c r="EK102" s="143"/>
      <c r="EL102" s="143"/>
      <c r="EM102" s="143"/>
      <c r="EN102" s="143"/>
      <c r="EO102" s="143"/>
      <c r="EP102" s="143"/>
      <c r="EQ102" s="143"/>
      <c r="ER102" s="143"/>
      <c r="ES102" s="143"/>
      <c r="ET102" s="143"/>
      <c r="EU102" s="143"/>
      <c r="EV102" s="143"/>
      <c r="EW102" s="143"/>
      <c r="EX102" s="143"/>
      <c r="EY102" s="143"/>
      <c r="EZ102" s="143"/>
      <c r="FA102" s="143"/>
      <c r="FB102" s="143"/>
      <c r="FC102" s="143"/>
    </row>
    <row r="103" spans="1:159" s="73" customFormat="1">
      <c r="A103" s="74">
        <f>IF(F103&lt;&gt;"",1+MAX($A$2:A102),"")</f>
        <v>76</v>
      </c>
      <c r="B103" s="32"/>
      <c r="C103" s="36"/>
      <c r="D103" s="121" t="s">
        <v>111</v>
      </c>
      <c r="E103" s="120">
        <f>ROUNDUP(E101*16,0)</f>
        <v>1136</v>
      </c>
      <c r="F103" s="63">
        <v>0.05</v>
      </c>
      <c r="G103" s="64">
        <f t="shared" si="42"/>
        <v>1192.8</v>
      </c>
      <c r="H103" s="65" t="s">
        <v>39</v>
      </c>
      <c r="I103" s="37">
        <v>0</v>
      </c>
      <c r="J103" s="38">
        <f t="shared" si="32"/>
        <v>0</v>
      </c>
      <c r="K103" s="39">
        <v>0</v>
      </c>
      <c r="L103" s="40">
        <f t="shared" si="33"/>
        <v>0</v>
      </c>
      <c r="M103" s="40">
        <f t="shared" si="34"/>
        <v>0</v>
      </c>
      <c r="N103" s="40">
        <v>0</v>
      </c>
      <c r="O103" s="40">
        <f t="shared" si="35"/>
        <v>0</v>
      </c>
      <c r="P103" s="40">
        <f t="shared" si="36"/>
        <v>0</v>
      </c>
      <c r="Q103" s="30">
        <f t="shared" si="37"/>
        <v>0</v>
      </c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  <c r="BA103" s="143"/>
      <c r="BB103" s="143"/>
      <c r="BC103" s="143"/>
      <c r="BD103" s="143"/>
      <c r="BE103" s="143"/>
      <c r="BF103" s="143"/>
      <c r="BG103" s="143"/>
      <c r="BH103" s="143"/>
      <c r="BI103" s="143"/>
      <c r="BJ103" s="143"/>
      <c r="BK103" s="143"/>
      <c r="BL103" s="143"/>
      <c r="BM103" s="143"/>
      <c r="BN103" s="143"/>
      <c r="BO103" s="143"/>
      <c r="BP103" s="143"/>
      <c r="BQ103" s="143"/>
      <c r="BR103" s="143"/>
      <c r="BS103" s="143"/>
      <c r="BT103" s="143"/>
      <c r="BU103" s="143"/>
      <c r="BV103" s="143"/>
      <c r="BW103" s="143"/>
      <c r="BX103" s="143"/>
      <c r="BY103" s="143"/>
      <c r="BZ103" s="143"/>
      <c r="CA103" s="143"/>
      <c r="CB103" s="143"/>
      <c r="CC103" s="143"/>
      <c r="CD103" s="143"/>
      <c r="CE103" s="143"/>
      <c r="CF103" s="143"/>
      <c r="CG103" s="143"/>
      <c r="CH103" s="143"/>
      <c r="CI103" s="143"/>
      <c r="CJ103" s="143"/>
      <c r="CK103" s="143"/>
      <c r="CL103" s="143"/>
      <c r="CM103" s="143"/>
      <c r="CN103" s="143"/>
      <c r="CO103" s="143"/>
      <c r="CP103" s="143"/>
      <c r="CQ103" s="143"/>
      <c r="CR103" s="143"/>
      <c r="CS103" s="143"/>
      <c r="CT103" s="143"/>
      <c r="CU103" s="143"/>
      <c r="CV103" s="143"/>
      <c r="CW103" s="143"/>
      <c r="CX103" s="143"/>
      <c r="CY103" s="143"/>
      <c r="CZ103" s="143"/>
      <c r="DA103" s="143"/>
      <c r="DB103" s="143"/>
      <c r="DC103" s="143"/>
      <c r="DD103" s="143"/>
      <c r="DE103" s="143"/>
      <c r="DF103" s="143"/>
      <c r="DG103" s="143"/>
      <c r="DH103" s="143"/>
      <c r="DI103" s="143"/>
      <c r="DJ103" s="143"/>
      <c r="DK103" s="143"/>
      <c r="DL103" s="143"/>
      <c r="DM103" s="143"/>
      <c r="DN103" s="143"/>
      <c r="DO103" s="143"/>
      <c r="DP103" s="143"/>
      <c r="DQ103" s="143"/>
      <c r="DR103" s="143"/>
      <c r="DS103" s="143"/>
      <c r="DT103" s="143"/>
      <c r="DU103" s="143"/>
      <c r="DV103" s="143"/>
      <c r="DW103" s="143"/>
      <c r="DX103" s="143"/>
      <c r="DY103" s="143"/>
      <c r="DZ103" s="143"/>
      <c r="EA103" s="143"/>
      <c r="EB103" s="143"/>
      <c r="EC103" s="143"/>
      <c r="ED103" s="143"/>
      <c r="EE103" s="143"/>
      <c r="EF103" s="143"/>
      <c r="EG103" s="143"/>
      <c r="EH103" s="143"/>
      <c r="EI103" s="143"/>
      <c r="EJ103" s="143"/>
      <c r="EK103" s="143"/>
      <c r="EL103" s="143"/>
      <c r="EM103" s="143"/>
      <c r="EN103" s="143"/>
      <c r="EO103" s="143"/>
      <c r="EP103" s="143"/>
      <c r="EQ103" s="143"/>
      <c r="ER103" s="143"/>
      <c r="ES103" s="143"/>
      <c r="ET103" s="143"/>
      <c r="EU103" s="143"/>
      <c r="EV103" s="143"/>
      <c r="EW103" s="143"/>
      <c r="EX103" s="143"/>
      <c r="EY103" s="143"/>
      <c r="EZ103" s="143"/>
      <c r="FA103" s="143"/>
      <c r="FB103" s="143"/>
      <c r="FC103" s="143"/>
    </row>
    <row r="104" spans="1:159" s="73" customFormat="1">
      <c r="A104" s="74">
        <f>IF(F104&lt;&gt;"",1+MAX($A$2:A103),"")</f>
        <v>77</v>
      </c>
      <c r="B104" s="32"/>
      <c r="C104" s="36"/>
      <c r="D104" s="121" t="s">
        <v>112</v>
      </c>
      <c r="E104" s="120">
        <f>E100*0.084</f>
        <v>190.512</v>
      </c>
      <c r="F104" s="35">
        <v>0.05</v>
      </c>
      <c r="G104" s="64">
        <f t="shared" si="42"/>
        <v>200.0376</v>
      </c>
      <c r="H104" s="65" t="s">
        <v>113</v>
      </c>
      <c r="I104" s="37">
        <v>0</v>
      </c>
      <c r="J104" s="38">
        <f t="shared" si="32"/>
        <v>0</v>
      </c>
      <c r="K104" s="39">
        <v>0</v>
      </c>
      <c r="L104" s="40">
        <f t="shared" si="33"/>
        <v>0</v>
      </c>
      <c r="M104" s="40">
        <f t="shared" si="34"/>
        <v>0</v>
      </c>
      <c r="N104" s="40">
        <v>0</v>
      </c>
      <c r="O104" s="40">
        <f t="shared" si="35"/>
        <v>0</v>
      </c>
      <c r="P104" s="40">
        <f t="shared" si="36"/>
        <v>0</v>
      </c>
      <c r="Q104" s="30">
        <f t="shared" si="37"/>
        <v>0</v>
      </c>
      <c r="R104" s="145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  <c r="BA104" s="143"/>
      <c r="BB104" s="143"/>
      <c r="BC104" s="143"/>
      <c r="BD104" s="143"/>
      <c r="BE104" s="143"/>
      <c r="BF104" s="143"/>
      <c r="BG104" s="143"/>
      <c r="BH104" s="143"/>
      <c r="BI104" s="143"/>
      <c r="BJ104" s="143"/>
      <c r="BK104" s="143"/>
      <c r="BL104" s="143"/>
      <c r="BM104" s="143"/>
      <c r="BN104" s="143"/>
      <c r="BO104" s="143"/>
      <c r="BP104" s="143"/>
      <c r="BQ104" s="143"/>
      <c r="BR104" s="143"/>
      <c r="BS104" s="143"/>
      <c r="BT104" s="143"/>
      <c r="BU104" s="143"/>
      <c r="BV104" s="143"/>
      <c r="BW104" s="143"/>
      <c r="BX104" s="143"/>
      <c r="BY104" s="143"/>
      <c r="BZ104" s="143"/>
      <c r="CA104" s="143"/>
      <c r="CB104" s="143"/>
      <c r="CC104" s="143"/>
      <c r="CD104" s="143"/>
      <c r="CE104" s="143"/>
      <c r="CF104" s="143"/>
      <c r="CG104" s="143"/>
      <c r="CH104" s="143"/>
      <c r="CI104" s="143"/>
      <c r="CJ104" s="143"/>
      <c r="CK104" s="143"/>
      <c r="CL104" s="143"/>
      <c r="CM104" s="143"/>
      <c r="CN104" s="143"/>
      <c r="CO104" s="143"/>
      <c r="CP104" s="143"/>
      <c r="CQ104" s="143"/>
      <c r="CR104" s="143"/>
      <c r="CS104" s="143"/>
      <c r="CT104" s="143"/>
      <c r="CU104" s="143"/>
      <c r="CV104" s="143"/>
      <c r="CW104" s="143"/>
      <c r="CX104" s="143"/>
      <c r="CY104" s="143"/>
      <c r="CZ104" s="143"/>
      <c r="DA104" s="143"/>
      <c r="DB104" s="143"/>
      <c r="DC104" s="143"/>
      <c r="DD104" s="143"/>
      <c r="DE104" s="143"/>
      <c r="DF104" s="143"/>
      <c r="DG104" s="143"/>
      <c r="DH104" s="143"/>
      <c r="DI104" s="143"/>
      <c r="DJ104" s="143"/>
      <c r="DK104" s="143"/>
      <c r="DL104" s="143"/>
      <c r="DM104" s="143"/>
      <c r="DN104" s="143"/>
      <c r="DO104" s="143"/>
      <c r="DP104" s="143"/>
      <c r="DQ104" s="143"/>
      <c r="DR104" s="143"/>
      <c r="DS104" s="143"/>
      <c r="DT104" s="143"/>
      <c r="DU104" s="143"/>
      <c r="DV104" s="143"/>
      <c r="DW104" s="143"/>
      <c r="DX104" s="143"/>
      <c r="DY104" s="143"/>
      <c r="DZ104" s="143"/>
      <c r="EA104" s="143"/>
      <c r="EB104" s="143"/>
      <c r="EC104" s="143"/>
      <c r="ED104" s="143"/>
      <c r="EE104" s="143"/>
      <c r="EF104" s="143"/>
      <c r="EG104" s="143"/>
      <c r="EH104" s="143"/>
      <c r="EI104" s="143"/>
      <c r="EJ104" s="143"/>
      <c r="EK104" s="143"/>
      <c r="EL104" s="143"/>
      <c r="EM104" s="143"/>
      <c r="EN104" s="143"/>
      <c r="EO104" s="143"/>
      <c r="EP104" s="143"/>
      <c r="EQ104" s="143"/>
      <c r="ER104" s="143"/>
      <c r="ES104" s="143"/>
      <c r="ET104" s="143"/>
      <c r="EU104" s="143"/>
      <c r="EV104" s="143"/>
      <c r="EW104" s="143"/>
      <c r="EX104" s="143"/>
      <c r="EY104" s="143"/>
      <c r="EZ104" s="143"/>
      <c r="FA104" s="143"/>
      <c r="FB104" s="143"/>
      <c r="FC104" s="143"/>
    </row>
    <row r="105" spans="1:159" s="73" customFormat="1">
      <c r="A105" s="74">
        <f>IF(F105&lt;&gt;"",1+MAX($A$2:A104),"")</f>
        <v>78</v>
      </c>
      <c r="B105" s="32"/>
      <c r="C105" s="36"/>
      <c r="D105" s="119" t="s">
        <v>136</v>
      </c>
      <c r="E105" s="120">
        <v>1134</v>
      </c>
      <c r="F105" s="63">
        <v>0.1</v>
      </c>
      <c r="G105" s="64">
        <f t="shared" si="42"/>
        <v>1247.4000000000001</v>
      </c>
      <c r="H105" s="71" t="s">
        <v>37</v>
      </c>
      <c r="I105" s="37">
        <v>0</v>
      </c>
      <c r="J105" s="38">
        <f t="shared" si="32"/>
        <v>0</v>
      </c>
      <c r="K105" s="39">
        <v>0</v>
      </c>
      <c r="L105" s="40">
        <f t="shared" si="33"/>
        <v>0</v>
      </c>
      <c r="M105" s="40">
        <f t="shared" si="34"/>
        <v>0</v>
      </c>
      <c r="N105" s="40">
        <v>0</v>
      </c>
      <c r="O105" s="40">
        <f t="shared" si="35"/>
        <v>0</v>
      </c>
      <c r="P105" s="40">
        <f t="shared" si="36"/>
        <v>0</v>
      </c>
      <c r="Q105" s="30">
        <f t="shared" si="37"/>
        <v>0</v>
      </c>
      <c r="R105" s="145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3"/>
      <c r="BB105" s="143"/>
      <c r="BC105" s="143"/>
      <c r="BD105" s="143"/>
      <c r="BE105" s="143"/>
      <c r="BF105" s="143"/>
      <c r="BG105" s="143"/>
      <c r="BH105" s="143"/>
      <c r="BI105" s="143"/>
      <c r="BJ105" s="143"/>
      <c r="BK105" s="143"/>
      <c r="BL105" s="143"/>
      <c r="BM105" s="143"/>
      <c r="BN105" s="143"/>
      <c r="BO105" s="143"/>
      <c r="BP105" s="143"/>
      <c r="BQ105" s="143"/>
      <c r="BR105" s="143"/>
      <c r="BS105" s="143"/>
      <c r="BT105" s="143"/>
      <c r="BU105" s="143"/>
      <c r="BV105" s="143"/>
      <c r="BW105" s="143"/>
      <c r="BX105" s="143"/>
      <c r="BY105" s="143"/>
      <c r="BZ105" s="143"/>
      <c r="CA105" s="143"/>
      <c r="CB105" s="143"/>
      <c r="CC105" s="143"/>
      <c r="CD105" s="143"/>
      <c r="CE105" s="143"/>
      <c r="CF105" s="143"/>
      <c r="CG105" s="143"/>
      <c r="CH105" s="143"/>
      <c r="CI105" s="143"/>
      <c r="CJ105" s="143"/>
      <c r="CK105" s="143"/>
      <c r="CL105" s="143"/>
      <c r="CM105" s="143"/>
      <c r="CN105" s="143"/>
      <c r="CO105" s="143"/>
      <c r="CP105" s="143"/>
      <c r="CQ105" s="143"/>
      <c r="CR105" s="143"/>
      <c r="CS105" s="143"/>
      <c r="CT105" s="143"/>
      <c r="CU105" s="143"/>
      <c r="CV105" s="143"/>
      <c r="CW105" s="143"/>
      <c r="CX105" s="143"/>
      <c r="CY105" s="143"/>
      <c r="CZ105" s="143"/>
      <c r="DA105" s="143"/>
      <c r="DB105" s="143"/>
      <c r="DC105" s="143"/>
      <c r="DD105" s="143"/>
      <c r="DE105" s="143"/>
      <c r="DF105" s="143"/>
      <c r="DG105" s="143"/>
      <c r="DH105" s="143"/>
      <c r="DI105" s="143"/>
      <c r="DJ105" s="143"/>
      <c r="DK105" s="143"/>
      <c r="DL105" s="143"/>
      <c r="DM105" s="143"/>
      <c r="DN105" s="143"/>
      <c r="DO105" s="143"/>
      <c r="DP105" s="143"/>
      <c r="DQ105" s="143"/>
      <c r="DR105" s="143"/>
      <c r="DS105" s="143"/>
      <c r="DT105" s="143"/>
      <c r="DU105" s="143"/>
      <c r="DV105" s="143"/>
      <c r="DW105" s="143"/>
      <c r="DX105" s="143"/>
      <c r="DY105" s="143"/>
      <c r="DZ105" s="143"/>
      <c r="EA105" s="143"/>
      <c r="EB105" s="143"/>
      <c r="EC105" s="143"/>
      <c r="ED105" s="143"/>
      <c r="EE105" s="143"/>
      <c r="EF105" s="143"/>
      <c r="EG105" s="143"/>
      <c r="EH105" s="143"/>
      <c r="EI105" s="143"/>
      <c r="EJ105" s="143"/>
      <c r="EK105" s="143"/>
      <c r="EL105" s="143"/>
      <c r="EM105" s="143"/>
      <c r="EN105" s="143"/>
      <c r="EO105" s="143"/>
      <c r="EP105" s="143"/>
      <c r="EQ105" s="143"/>
      <c r="ER105" s="143"/>
      <c r="ES105" s="143"/>
      <c r="ET105" s="143"/>
      <c r="EU105" s="143"/>
      <c r="EV105" s="143"/>
      <c r="EW105" s="143"/>
      <c r="EX105" s="143"/>
      <c r="EY105" s="143"/>
      <c r="EZ105" s="143"/>
      <c r="FA105" s="143"/>
      <c r="FB105" s="143"/>
      <c r="FC105" s="143"/>
    </row>
    <row r="106" spans="1:159" s="73" customFormat="1">
      <c r="A106" s="74">
        <f>IF(F106&lt;&gt;"",1+MAX($A$2:A105),"")</f>
        <v>79</v>
      </c>
      <c r="B106" s="32"/>
      <c r="C106" s="36"/>
      <c r="D106" s="119" t="s">
        <v>128</v>
      </c>
      <c r="E106" s="120">
        <f>E105/2</f>
        <v>567</v>
      </c>
      <c r="F106" s="63">
        <v>0.05</v>
      </c>
      <c r="G106" s="64">
        <f t="shared" si="42"/>
        <v>595.35</v>
      </c>
      <c r="H106" s="71" t="s">
        <v>39</v>
      </c>
      <c r="I106" s="37">
        <v>0</v>
      </c>
      <c r="J106" s="38">
        <f t="shared" si="32"/>
        <v>0</v>
      </c>
      <c r="K106" s="39">
        <v>0</v>
      </c>
      <c r="L106" s="40">
        <f t="shared" si="33"/>
        <v>0</v>
      </c>
      <c r="M106" s="40">
        <f t="shared" si="34"/>
        <v>0</v>
      </c>
      <c r="N106" s="40">
        <v>0</v>
      </c>
      <c r="O106" s="40">
        <f t="shared" si="35"/>
        <v>0</v>
      </c>
      <c r="P106" s="40">
        <f t="shared" si="36"/>
        <v>0</v>
      </c>
      <c r="Q106" s="30">
        <f t="shared" si="37"/>
        <v>0</v>
      </c>
      <c r="R106" s="145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3"/>
      <c r="BB106" s="143"/>
      <c r="BC106" s="143"/>
      <c r="BD106" s="143"/>
      <c r="BE106" s="143"/>
      <c r="BF106" s="143"/>
      <c r="BG106" s="143"/>
      <c r="BH106" s="143"/>
      <c r="BI106" s="143"/>
      <c r="BJ106" s="143"/>
      <c r="BK106" s="143"/>
      <c r="BL106" s="143"/>
      <c r="BM106" s="143"/>
      <c r="BN106" s="143"/>
      <c r="BO106" s="143"/>
      <c r="BP106" s="143"/>
      <c r="BQ106" s="143"/>
      <c r="BR106" s="143"/>
      <c r="BS106" s="143"/>
      <c r="BT106" s="143"/>
      <c r="BU106" s="143"/>
      <c r="BV106" s="143"/>
      <c r="BW106" s="143"/>
      <c r="BX106" s="143"/>
      <c r="BY106" s="143"/>
      <c r="BZ106" s="143"/>
      <c r="CA106" s="143"/>
      <c r="CB106" s="143"/>
      <c r="CC106" s="143"/>
      <c r="CD106" s="143"/>
      <c r="CE106" s="143"/>
      <c r="CF106" s="143"/>
      <c r="CG106" s="143"/>
      <c r="CH106" s="143"/>
      <c r="CI106" s="143"/>
      <c r="CJ106" s="143"/>
      <c r="CK106" s="143"/>
      <c r="CL106" s="143"/>
      <c r="CM106" s="143"/>
      <c r="CN106" s="143"/>
      <c r="CO106" s="143"/>
      <c r="CP106" s="143"/>
      <c r="CQ106" s="143"/>
      <c r="CR106" s="143"/>
      <c r="CS106" s="143"/>
      <c r="CT106" s="143"/>
      <c r="CU106" s="143"/>
      <c r="CV106" s="143"/>
      <c r="CW106" s="143"/>
      <c r="CX106" s="143"/>
      <c r="CY106" s="143"/>
      <c r="CZ106" s="143"/>
      <c r="DA106" s="143"/>
      <c r="DB106" s="143"/>
      <c r="DC106" s="143"/>
      <c r="DD106" s="143"/>
      <c r="DE106" s="143"/>
      <c r="DF106" s="143"/>
      <c r="DG106" s="143"/>
      <c r="DH106" s="143"/>
      <c r="DI106" s="143"/>
      <c r="DJ106" s="143"/>
      <c r="DK106" s="143"/>
      <c r="DL106" s="143"/>
      <c r="DM106" s="143"/>
      <c r="DN106" s="143"/>
      <c r="DO106" s="143"/>
      <c r="DP106" s="143"/>
      <c r="DQ106" s="143"/>
      <c r="DR106" s="143"/>
      <c r="DS106" s="143"/>
      <c r="DT106" s="143"/>
      <c r="DU106" s="143"/>
      <c r="DV106" s="143"/>
      <c r="DW106" s="143"/>
      <c r="DX106" s="143"/>
      <c r="DY106" s="143"/>
      <c r="DZ106" s="143"/>
      <c r="EA106" s="143"/>
      <c r="EB106" s="143"/>
      <c r="EC106" s="143"/>
      <c r="ED106" s="143"/>
      <c r="EE106" s="143"/>
      <c r="EF106" s="143"/>
      <c r="EG106" s="143"/>
      <c r="EH106" s="143"/>
      <c r="EI106" s="143"/>
      <c r="EJ106" s="143"/>
      <c r="EK106" s="143"/>
      <c r="EL106" s="143"/>
      <c r="EM106" s="143"/>
      <c r="EN106" s="143"/>
      <c r="EO106" s="143"/>
      <c r="EP106" s="143"/>
      <c r="EQ106" s="143"/>
      <c r="ER106" s="143"/>
      <c r="ES106" s="143"/>
      <c r="ET106" s="143"/>
      <c r="EU106" s="143"/>
      <c r="EV106" s="143"/>
      <c r="EW106" s="143"/>
      <c r="EX106" s="143"/>
      <c r="EY106" s="143"/>
      <c r="EZ106" s="143"/>
      <c r="FA106" s="143"/>
      <c r="FB106" s="143"/>
      <c r="FC106" s="143"/>
    </row>
    <row r="107" spans="1:159" s="73" customFormat="1">
      <c r="A107" s="74">
        <f>IF(F107&lt;&gt;"",1+MAX($A$2:A106),"")</f>
        <v>80</v>
      </c>
      <c r="B107" s="32"/>
      <c r="C107" s="36"/>
      <c r="D107" s="119" t="s">
        <v>119</v>
      </c>
      <c r="E107" s="120">
        <f>E99*3</f>
        <v>249</v>
      </c>
      <c r="F107" s="63">
        <v>0.05</v>
      </c>
      <c r="G107" s="64">
        <f t="shared" si="42"/>
        <v>261.45</v>
      </c>
      <c r="H107" s="71" t="s">
        <v>39</v>
      </c>
      <c r="I107" s="37">
        <v>0</v>
      </c>
      <c r="J107" s="38">
        <f t="shared" ref="J107:J170" si="43">+I107*G107</f>
        <v>0</v>
      </c>
      <c r="K107" s="39">
        <v>0</v>
      </c>
      <c r="L107" s="40">
        <f t="shared" ref="L107:L170" si="44">I107*K107</f>
        <v>0</v>
      </c>
      <c r="M107" s="40">
        <f t="shared" ref="M107:M170" si="45">K107*J107</f>
        <v>0</v>
      </c>
      <c r="N107" s="40">
        <v>0</v>
      </c>
      <c r="O107" s="40">
        <f t="shared" ref="O107:O170" si="46">N107*G107</f>
        <v>0</v>
      </c>
      <c r="P107" s="40">
        <f t="shared" ref="P107:P170" si="47">(I107*K107)+N107</f>
        <v>0</v>
      </c>
      <c r="Q107" s="30">
        <f t="shared" ref="Q107:Q170" si="48">P107*G107</f>
        <v>0</v>
      </c>
      <c r="R107" s="14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  <c r="BA107" s="143"/>
      <c r="BB107" s="143"/>
      <c r="BC107" s="143"/>
      <c r="BD107" s="143"/>
      <c r="BE107" s="143"/>
      <c r="BF107" s="143"/>
      <c r="BG107" s="143"/>
      <c r="BH107" s="143"/>
      <c r="BI107" s="143"/>
      <c r="BJ107" s="143"/>
      <c r="BK107" s="143"/>
      <c r="BL107" s="143"/>
      <c r="BM107" s="143"/>
      <c r="BN107" s="143"/>
      <c r="BO107" s="143"/>
      <c r="BP107" s="143"/>
      <c r="BQ107" s="143"/>
      <c r="BR107" s="143"/>
      <c r="BS107" s="143"/>
      <c r="BT107" s="143"/>
      <c r="BU107" s="143"/>
      <c r="BV107" s="143"/>
      <c r="BW107" s="143"/>
      <c r="BX107" s="143"/>
      <c r="BY107" s="143"/>
      <c r="BZ107" s="143"/>
      <c r="CA107" s="143"/>
      <c r="CB107" s="143"/>
      <c r="CC107" s="143"/>
      <c r="CD107" s="143"/>
      <c r="CE107" s="143"/>
      <c r="CF107" s="143"/>
      <c r="CG107" s="143"/>
      <c r="CH107" s="143"/>
      <c r="CI107" s="143"/>
      <c r="CJ107" s="143"/>
      <c r="CK107" s="143"/>
      <c r="CL107" s="143"/>
      <c r="CM107" s="143"/>
      <c r="CN107" s="143"/>
      <c r="CO107" s="143"/>
      <c r="CP107" s="143"/>
      <c r="CQ107" s="143"/>
      <c r="CR107" s="143"/>
      <c r="CS107" s="143"/>
      <c r="CT107" s="143"/>
      <c r="CU107" s="143"/>
      <c r="CV107" s="143"/>
      <c r="CW107" s="143"/>
      <c r="CX107" s="143"/>
      <c r="CY107" s="143"/>
      <c r="CZ107" s="143"/>
      <c r="DA107" s="143"/>
      <c r="DB107" s="143"/>
      <c r="DC107" s="143"/>
      <c r="DD107" s="143"/>
      <c r="DE107" s="143"/>
      <c r="DF107" s="143"/>
      <c r="DG107" s="143"/>
      <c r="DH107" s="143"/>
      <c r="DI107" s="143"/>
      <c r="DJ107" s="143"/>
      <c r="DK107" s="143"/>
      <c r="DL107" s="143"/>
      <c r="DM107" s="143"/>
      <c r="DN107" s="143"/>
      <c r="DO107" s="143"/>
      <c r="DP107" s="143"/>
      <c r="DQ107" s="143"/>
      <c r="DR107" s="143"/>
      <c r="DS107" s="143"/>
      <c r="DT107" s="143"/>
      <c r="DU107" s="143"/>
      <c r="DV107" s="143"/>
      <c r="DW107" s="143"/>
      <c r="DX107" s="143"/>
      <c r="DY107" s="143"/>
      <c r="DZ107" s="143"/>
      <c r="EA107" s="143"/>
      <c r="EB107" s="143"/>
      <c r="EC107" s="143"/>
      <c r="ED107" s="143"/>
      <c r="EE107" s="143"/>
      <c r="EF107" s="143"/>
      <c r="EG107" s="143"/>
      <c r="EH107" s="143"/>
      <c r="EI107" s="143"/>
      <c r="EJ107" s="143"/>
      <c r="EK107" s="143"/>
      <c r="EL107" s="143"/>
      <c r="EM107" s="143"/>
      <c r="EN107" s="143"/>
      <c r="EO107" s="143"/>
      <c r="EP107" s="143"/>
      <c r="EQ107" s="143"/>
      <c r="ER107" s="143"/>
      <c r="ES107" s="143"/>
      <c r="ET107" s="143"/>
      <c r="EU107" s="143"/>
      <c r="EV107" s="143"/>
      <c r="EW107" s="143"/>
      <c r="EX107" s="143"/>
      <c r="EY107" s="143"/>
      <c r="EZ107" s="143"/>
      <c r="FA107" s="143"/>
      <c r="FB107" s="143"/>
      <c r="FC107" s="143"/>
    </row>
    <row r="108" spans="1:159" s="73" customFormat="1">
      <c r="A108" s="74">
        <f>IF(F108&lt;&gt;"",1+MAX($A$2:A107),"")</f>
        <v>81</v>
      </c>
      <c r="B108" s="32"/>
      <c r="C108" s="36"/>
      <c r="D108" s="119" t="s">
        <v>131</v>
      </c>
      <c r="E108" s="120">
        <f>E99*4</f>
        <v>332</v>
      </c>
      <c r="F108" s="63">
        <v>0.05</v>
      </c>
      <c r="G108" s="64">
        <f t="shared" si="42"/>
        <v>348.6</v>
      </c>
      <c r="H108" s="71" t="s">
        <v>39</v>
      </c>
      <c r="I108" s="37">
        <v>0</v>
      </c>
      <c r="J108" s="38">
        <f t="shared" si="43"/>
        <v>0</v>
      </c>
      <c r="K108" s="39">
        <v>0</v>
      </c>
      <c r="L108" s="40">
        <f t="shared" si="44"/>
        <v>0</v>
      </c>
      <c r="M108" s="40">
        <f t="shared" si="45"/>
        <v>0</v>
      </c>
      <c r="N108" s="40">
        <v>0</v>
      </c>
      <c r="O108" s="40">
        <f t="shared" si="46"/>
        <v>0</v>
      </c>
      <c r="P108" s="40">
        <f t="shared" si="47"/>
        <v>0</v>
      </c>
      <c r="Q108" s="30">
        <f t="shared" si="48"/>
        <v>0</v>
      </c>
      <c r="R108" s="145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  <c r="BA108" s="143"/>
      <c r="BB108" s="143"/>
      <c r="BC108" s="143"/>
      <c r="BD108" s="143"/>
      <c r="BE108" s="143"/>
      <c r="BF108" s="143"/>
      <c r="BG108" s="143"/>
      <c r="BH108" s="143"/>
      <c r="BI108" s="143"/>
      <c r="BJ108" s="143"/>
      <c r="BK108" s="143"/>
      <c r="BL108" s="143"/>
      <c r="BM108" s="143"/>
      <c r="BN108" s="143"/>
      <c r="BO108" s="143"/>
      <c r="BP108" s="143"/>
      <c r="BQ108" s="143"/>
      <c r="BR108" s="143"/>
      <c r="BS108" s="143"/>
      <c r="BT108" s="143"/>
      <c r="BU108" s="143"/>
      <c r="BV108" s="143"/>
      <c r="BW108" s="143"/>
      <c r="BX108" s="143"/>
      <c r="BY108" s="143"/>
      <c r="BZ108" s="143"/>
      <c r="CA108" s="143"/>
      <c r="CB108" s="143"/>
      <c r="CC108" s="143"/>
      <c r="CD108" s="143"/>
      <c r="CE108" s="143"/>
      <c r="CF108" s="143"/>
      <c r="CG108" s="143"/>
      <c r="CH108" s="143"/>
      <c r="CI108" s="143"/>
      <c r="CJ108" s="143"/>
      <c r="CK108" s="143"/>
      <c r="CL108" s="143"/>
      <c r="CM108" s="143"/>
      <c r="CN108" s="143"/>
      <c r="CO108" s="143"/>
      <c r="CP108" s="143"/>
      <c r="CQ108" s="143"/>
      <c r="CR108" s="143"/>
      <c r="CS108" s="143"/>
      <c r="CT108" s="143"/>
      <c r="CU108" s="143"/>
      <c r="CV108" s="143"/>
      <c r="CW108" s="143"/>
      <c r="CX108" s="143"/>
      <c r="CY108" s="143"/>
      <c r="CZ108" s="143"/>
      <c r="DA108" s="143"/>
      <c r="DB108" s="143"/>
      <c r="DC108" s="143"/>
      <c r="DD108" s="143"/>
      <c r="DE108" s="143"/>
      <c r="DF108" s="143"/>
      <c r="DG108" s="143"/>
      <c r="DH108" s="143"/>
      <c r="DI108" s="143"/>
      <c r="DJ108" s="143"/>
      <c r="DK108" s="143"/>
      <c r="DL108" s="143"/>
      <c r="DM108" s="143"/>
      <c r="DN108" s="143"/>
      <c r="DO108" s="143"/>
      <c r="DP108" s="143"/>
      <c r="DQ108" s="143"/>
      <c r="DR108" s="143"/>
      <c r="DS108" s="143"/>
      <c r="DT108" s="143"/>
      <c r="DU108" s="143"/>
      <c r="DV108" s="143"/>
      <c r="DW108" s="143"/>
      <c r="DX108" s="143"/>
      <c r="DY108" s="143"/>
      <c r="DZ108" s="143"/>
      <c r="EA108" s="143"/>
      <c r="EB108" s="143"/>
      <c r="EC108" s="143"/>
      <c r="ED108" s="143"/>
      <c r="EE108" s="143"/>
      <c r="EF108" s="143"/>
      <c r="EG108" s="143"/>
      <c r="EH108" s="143"/>
      <c r="EI108" s="143"/>
      <c r="EJ108" s="143"/>
      <c r="EK108" s="143"/>
      <c r="EL108" s="143"/>
      <c r="EM108" s="143"/>
      <c r="EN108" s="143"/>
      <c r="EO108" s="143"/>
      <c r="EP108" s="143"/>
      <c r="EQ108" s="143"/>
      <c r="ER108" s="143"/>
      <c r="ES108" s="143"/>
      <c r="ET108" s="143"/>
      <c r="EU108" s="143"/>
      <c r="EV108" s="143"/>
      <c r="EW108" s="143"/>
      <c r="EX108" s="143"/>
      <c r="EY108" s="143"/>
      <c r="EZ108" s="143"/>
      <c r="FA108" s="143"/>
      <c r="FB108" s="143"/>
      <c r="FC108" s="143"/>
    </row>
    <row r="109" spans="1:159" s="73" customFormat="1">
      <c r="A109" s="74" t="str">
        <f>IF(F109&lt;&gt;"",1+MAX($A$2:A108),"")</f>
        <v/>
      </c>
      <c r="B109" s="32"/>
      <c r="C109" s="36"/>
      <c r="D109" s="119"/>
      <c r="E109" s="120"/>
      <c r="F109" s="63"/>
      <c r="G109" s="64"/>
      <c r="H109" s="71"/>
      <c r="I109" s="37">
        <v>0</v>
      </c>
      <c r="J109" s="38">
        <f t="shared" si="43"/>
        <v>0</v>
      </c>
      <c r="K109" s="39">
        <v>0</v>
      </c>
      <c r="L109" s="40">
        <f t="shared" si="44"/>
        <v>0</v>
      </c>
      <c r="M109" s="40">
        <f t="shared" si="45"/>
        <v>0</v>
      </c>
      <c r="N109" s="40">
        <v>0</v>
      </c>
      <c r="O109" s="40">
        <f t="shared" si="46"/>
        <v>0</v>
      </c>
      <c r="P109" s="40">
        <f t="shared" si="47"/>
        <v>0</v>
      </c>
      <c r="Q109" s="30">
        <f t="shared" si="48"/>
        <v>0</v>
      </c>
      <c r="R109" s="145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3"/>
      <c r="BB109" s="143"/>
      <c r="BC109" s="143"/>
      <c r="BD109" s="143"/>
      <c r="BE109" s="143"/>
      <c r="BF109" s="143"/>
      <c r="BG109" s="143"/>
      <c r="BH109" s="143"/>
      <c r="BI109" s="143"/>
      <c r="BJ109" s="143"/>
      <c r="BK109" s="143"/>
      <c r="BL109" s="143"/>
      <c r="BM109" s="143"/>
      <c r="BN109" s="143"/>
      <c r="BO109" s="143"/>
      <c r="BP109" s="143"/>
      <c r="BQ109" s="143"/>
      <c r="BR109" s="143"/>
      <c r="BS109" s="143"/>
      <c r="BT109" s="143"/>
      <c r="BU109" s="143"/>
      <c r="BV109" s="143"/>
      <c r="BW109" s="143"/>
      <c r="BX109" s="143"/>
      <c r="BY109" s="143"/>
      <c r="BZ109" s="143"/>
      <c r="CA109" s="143"/>
      <c r="CB109" s="143"/>
      <c r="CC109" s="143"/>
      <c r="CD109" s="143"/>
      <c r="CE109" s="143"/>
      <c r="CF109" s="143"/>
      <c r="CG109" s="143"/>
      <c r="CH109" s="143"/>
      <c r="CI109" s="143"/>
      <c r="CJ109" s="143"/>
      <c r="CK109" s="143"/>
      <c r="CL109" s="143"/>
      <c r="CM109" s="143"/>
      <c r="CN109" s="143"/>
      <c r="CO109" s="143"/>
      <c r="CP109" s="143"/>
      <c r="CQ109" s="143"/>
      <c r="CR109" s="143"/>
      <c r="CS109" s="143"/>
      <c r="CT109" s="143"/>
      <c r="CU109" s="143"/>
      <c r="CV109" s="143"/>
      <c r="CW109" s="143"/>
      <c r="CX109" s="143"/>
      <c r="CY109" s="143"/>
      <c r="CZ109" s="143"/>
      <c r="DA109" s="143"/>
      <c r="DB109" s="143"/>
      <c r="DC109" s="143"/>
      <c r="DD109" s="143"/>
      <c r="DE109" s="143"/>
      <c r="DF109" s="143"/>
      <c r="DG109" s="143"/>
      <c r="DH109" s="143"/>
      <c r="DI109" s="143"/>
      <c r="DJ109" s="143"/>
      <c r="DK109" s="143"/>
      <c r="DL109" s="143"/>
      <c r="DM109" s="143"/>
      <c r="DN109" s="143"/>
      <c r="DO109" s="143"/>
      <c r="DP109" s="143"/>
      <c r="DQ109" s="143"/>
      <c r="DR109" s="143"/>
      <c r="DS109" s="143"/>
      <c r="DT109" s="143"/>
      <c r="DU109" s="143"/>
      <c r="DV109" s="143"/>
      <c r="DW109" s="143"/>
      <c r="DX109" s="143"/>
      <c r="DY109" s="143"/>
      <c r="DZ109" s="143"/>
      <c r="EA109" s="143"/>
      <c r="EB109" s="143"/>
      <c r="EC109" s="143"/>
      <c r="ED109" s="143"/>
      <c r="EE109" s="143"/>
      <c r="EF109" s="143"/>
      <c r="EG109" s="143"/>
      <c r="EH109" s="143"/>
      <c r="EI109" s="143"/>
      <c r="EJ109" s="143"/>
      <c r="EK109" s="143"/>
      <c r="EL109" s="143"/>
      <c r="EM109" s="143"/>
      <c r="EN109" s="143"/>
      <c r="EO109" s="143"/>
      <c r="EP109" s="143"/>
      <c r="EQ109" s="143"/>
      <c r="ER109" s="143"/>
      <c r="ES109" s="143"/>
      <c r="ET109" s="143"/>
      <c r="EU109" s="143"/>
      <c r="EV109" s="143"/>
      <c r="EW109" s="143"/>
      <c r="EX109" s="143"/>
      <c r="EY109" s="143"/>
      <c r="EZ109" s="143"/>
      <c r="FA109" s="143"/>
      <c r="FB109" s="143"/>
      <c r="FC109" s="143"/>
    </row>
    <row r="110" spans="1:159" s="73" customFormat="1">
      <c r="A110" s="74" t="str">
        <f>IF(F110&lt;&gt;"",1+MAX($A$2:A109),"")</f>
        <v/>
      </c>
      <c r="B110" s="32"/>
      <c r="C110" s="36"/>
      <c r="D110" s="114" t="s">
        <v>137</v>
      </c>
      <c r="E110" s="115">
        <v>291</v>
      </c>
      <c r="F110" s="115"/>
      <c r="G110" s="116"/>
      <c r="H110" s="117"/>
      <c r="I110" s="37">
        <v>0</v>
      </c>
      <c r="J110" s="38">
        <f t="shared" si="43"/>
        <v>0</v>
      </c>
      <c r="K110" s="39">
        <v>0</v>
      </c>
      <c r="L110" s="40">
        <f t="shared" si="44"/>
        <v>0</v>
      </c>
      <c r="M110" s="40">
        <f t="shared" si="45"/>
        <v>0</v>
      </c>
      <c r="N110" s="40">
        <v>0</v>
      </c>
      <c r="O110" s="40">
        <f t="shared" si="46"/>
        <v>0</v>
      </c>
      <c r="P110" s="40">
        <f t="shared" si="47"/>
        <v>0</v>
      </c>
      <c r="Q110" s="30">
        <f t="shared" si="48"/>
        <v>0</v>
      </c>
      <c r="R110" s="145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145"/>
      <c r="AJ110" s="145"/>
      <c r="AK110" s="143"/>
      <c r="AL110" s="143"/>
      <c r="AM110" s="143"/>
      <c r="AN110" s="143"/>
      <c r="AO110" s="143"/>
      <c r="AP110" s="143"/>
      <c r="AQ110" s="143"/>
      <c r="AR110" s="143"/>
      <c r="AS110" s="143"/>
      <c r="AT110" s="143"/>
      <c r="AU110" s="143"/>
      <c r="AV110" s="143"/>
      <c r="AW110" s="143"/>
      <c r="AX110" s="143"/>
      <c r="AY110" s="143"/>
      <c r="AZ110" s="143"/>
      <c r="BA110" s="143"/>
      <c r="BB110" s="143"/>
      <c r="BC110" s="143"/>
      <c r="BD110" s="143"/>
      <c r="BE110" s="143"/>
      <c r="BF110" s="143"/>
      <c r="BG110" s="143"/>
      <c r="BH110" s="143"/>
      <c r="BI110" s="143"/>
      <c r="BJ110" s="143"/>
      <c r="BK110" s="143"/>
      <c r="BL110" s="143"/>
      <c r="BM110" s="143"/>
      <c r="BN110" s="143"/>
      <c r="BO110" s="143"/>
      <c r="BP110" s="143"/>
      <c r="BQ110" s="143"/>
      <c r="BR110" s="143"/>
      <c r="BS110" s="143"/>
      <c r="BT110" s="143"/>
      <c r="BU110" s="143"/>
      <c r="BV110" s="143"/>
      <c r="BW110" s="143"/>
      <c r="BX110" s="143"/>
      <c r="BY110" s="143"/>
      <c r="BZ110" s="143"/>
      <c r="CA110" s="143"/>
      <c r="CB110" s="143"/>
      <c r="CC110" s="143"/>
      <c r="CD110" s="143"/>
      <c r="CE110" s="143"/>
      <c r="CF110" s="143"/>
      <c r="CG110" s="143"/>
      <c r="CH110" s="143"/>
      <c r="CI110" s="143"/>
      <c r="CJ110" s="143"/>
      <c r="CK110" s="143"/>
      <c r="CL110" s="143"/>
      <c r="CM110" s="143"/>
      <c r="CN110" s="143"/>
      <c r="CO110" s="143"/>
      <c r="CP110" s="143"/>
      <c r="CQ110" s="143"/>
      <c r="CR110" s="143"/>
      <c r="CS110" s="143"/>
      <c r="CT110" s="143"/>
      <c r="CU110" s="143"/>
      <c r="CV110" s="143"/>
      <c r="CW110" s="143"/>
      <c r="CX110" s="143"/>
      <c r="CY110" s="143"/>
      <c r="CZ110" s="143"/>
      <c r="DA110" s="143"/>
      <c r="DB110" s="143"/>
      <c r="DC110" s="143"/>
      <c r="DD110" s="143"/>
      <c r="DE110" s="143"/>
      <c r="DF110" s="143"/>
      <c r="DG110" s="143"/>
      <c r="DH110" s="143"/>
      <c r="DI110" s="143"/>
      <c r="DJ110" s="143"/>
      <c r="DK110" s="143"/>
      <c r="DL110" s="143"/>
      <c r="DM110" s="143"/>
      <c r="DN110" s="143"/>
      <c r="DO110" s="143"/>
      <c r="DP110" s="143"/>
      <c r="DQ110" s="143"/>
      <c r="DR110" s="143"/>
      <c r="DS110" s="143"/>
      <c r="DT110" s="143"/>
      <c r="DU110" s="143"/>
      <c r="DV110" s="143"/>
      <c r="DW110" s="143"/>
      <c r="DX110" s="143"/>
      <c r="DY110" s="143"/>
      <c r="DZ110" s="143"/>
      <c r="EA110" s="143"/>
      <c r="EB110" s="143"/>
      <c r="EC110" s="143"/>
      <c r="ED110" s="143"/>
      <c r="EE110" s="143"/>
      <c r="EF110" s="143"/>
      <c r="EG110" s="143"/>
      <c r="EH110" s="143"/>
      <c r="EI110" s="143"/>
      <c r="EJ110" s="143"/>
      <c r="EK110" s="143"/>
      <c r="EL110" s="143"/>
      <c r="EM110" s="143"/>
      <c r="EN110" s="143"/>
      <c r="EO110" s="143"/>
      <c r="EP110" s="143"/>
      <c r="EQ110" s="143"/>
      <c r="ER110" s="143"/>
      <c r="ES110" s="143"/>
      <c r="ET110" s="143"/>
      <c r="EU110" s="143"/>
      <c r="EV110" s="143"/>
      <c r="EW110" s="143"/>
      <c r="EX110" s="143"/>
      <c r="EY110" s="143"/>
      <c r="EZ110" s="143"/>
      <c r="FA110" s="143"/>
      <c r="FB110" s="143"/>
      <c r="FC110" s="143"/>
    </row>
    <row r="111" spans="1:159" s="73" customFormat="1">
      <c r="A111" s="74">
        <f>IF(F111&lt;&gt;"",1+MAX($A$2:A110),"")</f>
        <v>82</v>
      </c>
      <c r="B111" s="32"/>
      <c r="C111" s="36"/>
      <c r="D111" s="119" t="s">
        <v>127</v>
      </c>
      <c r="E111" s="120">
        <f>4221*2</f>
        <v>8442</v>
      </c>
      <c r="F111" s="63">
        <v>0.1</v>
      </c>
      <c r="G111" s="64">
        <f t="shared" ref="G111:G118" si="49">E111*(1+F111)</f>
        <v>9286.2000000000007</v>
      </c>
      <c r="H111" s="71" t="s">
        <v>37</v>
      </c>
      <c r="I111" s="37">
        <v>0</v>
      </c>
      <c r="J111" s="38">
        <f t="shared" si="43"/>
        <v>0</v>
      </c>
      <c r="K111" s="39">
        <v>0</v>
      </c>
      <c r="L111" s="40">
        <f t="shared" si="44"/>
        <v>0</v>
      </c>
      <c r="M111" s="40">
        <f t="shared" si="45"/>
        <v>0</v>
      </c>
      <c r="N111" s="40">
        <v>0</v>
      </c>
      <c r="O111" s="40">
        <f t="shared" si="46"/>
        <v>0</v>
      </c>
      <c r="P111" s="40">
        <f t="shared" si="47"/>
        <v>0</v>
      </c>
      <c r="Q111" s="30">
        <f t="shared" si="48"/>
        <v>0</v>
      </c>
      <c r="R111" s="145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5"/>
      <c r="AH111" s="145"/>
      <c r="AI111" s="145"/>
      <c r="AJ111" s="145"/>
      <c r="AK111" s="143"/>
      <c r="AL111" s="143"/>
      <c r="AM111" s="143"/>
      <c r="AN111" s="143"/>
      <c r="AO111" s="143"/>
      <c r="AP111" s="143"/>
      <c r="AQ111" s="143"/>
      <c r="AR111" s="143"/>
      <c r="AS111" s="143"/>
      <c r="AT111" s="143"/>
      <c r="AU111" s="143"/>
      <c r="AV111" s="143"/>
      <c r="AW111" s="143"/>
      <c r="AX111" s="143"/>
      <c r="AY111" s="143"/>
      <c r="AZ111" s="143"/>
      <c r="BA111" s="143"/>
      <c r="BB111" s="143"/>
      <c r="BC111" s="143"/>
      <c r="BD111" s="143"/>
      <c r="BE111" s="143"/>
      <c r="BF111" s="143"/>
      <c r="BG111" s="143"/>
      <c r="BH111" s="143"/>
      <c r="BI111" s="143"/>
      <c r="BJ111" s="143"/>
      <c r="BK111" s="143"/>
      <c r="BL111" s="143"/>
      <c r="BM111" s="143"/>
      <c r="BN111" s="143"/>
      <c r="BO111" s="143"/>
      <c r="BP111" s="143"/>
      <c r="BQ111" s="143"/>
      <c r="BR111" s="143"/>
      <c r="BS111" s="143"/>
      <c r="BT111" s="143"/>
      <c r="BU111" s="143"/>
      <c r="BV111" s="143"/>
      <c r="BW111" s="143"/>
      <c r="BX111" s="143"/>
      <c r="BY111" s="143"/>
      <c r="BZ111" s="143"/>
      <c r="CA111" s="143"/>
      <c r="CB111" s="143"/>
      <c r="CC111" s="143"/>
      <c r="CD111" s="143"/>
      <c r="CE111" s="143"/>
      <c r="CF111" s="143"/>
      <c r="CG111" s="143"/>
      <c r="CH111" s="143"/>
      <c r="CI111" s="143"/>
      <c r="CJ111" s="143"/>
      <c r="CK111" s="143"/>
      <c r="CL111" s="143"/>
      <c r="CM111" s="143"/>
      <c r="CN111" s="143"/>
      <c r="CO111" s="143"/>
      <c r="CP111" s="143"/>
      <c r="CQ111" s="143"/>
      <c r="CR111" s="143"/>
      <c r="CS111" s="143"/>
      <c r="CT111" s="143"/>
      <c r="CU111" s="143"/>
      <c r="CV111" s="143"/>
      <c r="CW111" s="143"/>
      <c r="CX111" s="143"/>
      <c r="CY111" s="143"/>
      <c r="CZ111" s="143"/>
      <c r="DA111" s="143"/>
      <c r="DB111" s="143"/>
      <c r="DC111" s="143"/>
      <c r="DD111" s="143"/>
      <c r="DE111" s="143"/>
      <c r="DF111" s="143"/>
      <c r="DG111" s="143"/>
      <c r="DH111" s="143"/>
      <c r="DI111" s="143"/>
      <c r="DJ111" s="143"/>
      <c r="DK111" s="143"/>
      <c r="DL111" s="143"/>
      <c r="DM111" s="143"/>
      <c r="DN111" s="143"/>
      <c r="DO111" s="143"/>
      <c r="DP111" s="143"/>
      <c r="DQ111" s="143"/>
      <c r="DR111" s="143"/>
      <c r="DS111" s="143"/>
      <c r="DT111" s="143"/>
      <c r="DU111" s="143"/>
      <c r="DV111" s="143"/>
      <c r="DW111" s="143"/>
      <c r="DX111" s="143"/>
      <c r="DY111" s="143"/>
      <c r="DZ111" s="143"/>
      <c r="EA111" s="143"/>
      <c r="EB111" s="143"/>
      <c r="EC111" s="143"/>
      <c r="ED111" s="143"/>
      <c r="EE111" s="143"/>
      <c r="EF111" s="143"/>
      <c r="EG111" s="143"/>
      <c r="EH111" s="143"/>
      <c r="EI111" s="143"/>
      <c r="EJ111" s="143"/>
      <c r="EK111" s="143"/>
      <c r="EL111" s="143"/>
      <c r="EM111" s="143"/>
      <c r="EN111" s="143"/>
      <c r="EO111" s="143"/>
      <c r="EP111" s="143"/>
      <c r="EQ111" s="143"/>
      <c r="ER111" s="143"/>
      <c r="ES111" s="143"/>
      <c r="ET111" s="143"/>
      <c r="EU111" s="143"/>
      <c r="EV111" s="143"/>
      <c r="EW111" s="143"/>
      <c r="EX111" s="143"/>
      <c r="EY111" s="143"/>
      <c r="EZ111" s="143"/>
      <c r="FA111" s="143"/>
      <c r="FB111" s="143"/>
      <c r="FC111" s="143"/>
    </row>
    <row r="112" spans="1:159" s="73" customFormat="1">
      <c r="A112" s="74">
        <f>IF(F112&lt;&gt;"",1+MAX($A$2:A111),"")</f>
        <v>83</v>
      </c>
      <c r="B112" s="32"/>
      <c r="C112" s="36"/>
      <c r="D112" s="121" t="s">
        <v>107</v>
      </c>
      <c r="E112" s="120">
        <f>ROUNDUP(E111/32,0)</f>
        <v>264</v>
      </c>
      <c r="F112" s="63">
        <v>0</v>
      </c>
      <c r="G112" s="64">
        <f t="shared" si="49"/>
        <v>264</v>
      </c>
      <c r="H112" s="65" t="s">
        <v>38</v>
      </c>
      <c r="I112" s="37">
        <v>0</v>
      </c>
      <c r="J112" s="38">
        <f t="shared" si="43"/>
        <v>0</v>
      </c>
      <c r="K112" s="39">
        <v>0</v>
      </c>
      <c r="L112" s="40">
        <f t="shared" si="44"/>
        <v>0</v>
      </c>
      <c r="M112" s="40">
        <f t="shared" si="45"/>
        <v>0</v>
      </c>
      <c r="N112" s="40">
        <v>0</v>
      </c>
      <c r="O112" s="40">
        <f t="shared" si="46"/>
        <v>0</v>
      </c>
      <c r="P112" s="40">
        <f t="shared" si="47"/>
        <v>0</v>
      </c>
      <c r="Q112" s="30">
        <f t="shared" si="48"/>
        <v>0</v>
      </c>
      <c r="R112" s="145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5"/>
      <c r="AG112" s="145"/>
      <c r="AH112" s="145"/>
      <c r="AI112" s="145"/>
      <c r="AJ112" s="145"/>
      <c r="AK112" s="143"/>
      <c r="AL112" s="143"/>
      <c r="AM112" s="143"/>
      <c r="AN112" s="143"/>
      <c r="AO112" s="143"/>
      <c r="AP112" s="143"/>
      <c r="AQ112" s="143"/>
      <c r="AR112" s="143"/>
      <c r="AS112" s="143"/>
      <c r="AT112" s="143"/>
      <c r="AU112" s="143"/>
      <c r="AV112" s="143"/>
      <c r="AW112" s="143"/>
      <c r="AX112" s="143"/>
      <c r="AY112" s="143"/>
      <c r="AZ112" s="143"/>
      <c r="BA112" s="143"/>
      <c r="BB112" s="143"/>
      <c r="BC112" s="143"/>
      <c r="BD112" s="143"/>
      <c r="BE112" s="143"/>
      <c r="BF112" s="143"/>
      <c r="BG112" s="143"/>
      <c r="BH112" s="143"/>
      <c r="BI112" s="143"/>
      <c r="BJ112" s="143"/>
      <c r="BK112" s="143"/>
      <c r="BL112" s="143"/>
      <c r="BM112" s="143"/>
      <c r="BN112" s="143"/>
      <c r="BO112" s="143"/>
      <c r="BP112" s="143"/>
      <c r="BQ112" s="143"/>
      <c r="BR112" s="143"/>
      <c r="BS112" s="143"/>
      <c r="BT112" s="143"/>
      <c r="BU112" s="143"/>
      <c r="BV112" s="143"/>
      <c r="BW112" s="143"/>
      <c r="BX112" s="143"/>
      <c r="BY112" s="143"/>
      <c r="BZ112" s="143"/>
      <c r="CA112" s="143"/>
      <c r="CB112" s="143"/>
      <c r="CC112" s="143"/>
      <c r="CD112" s="143"/>
      <c r="CE112" s="143"/>
      <c r="CF112" s="143"/>
      <c r="CG112" s="143"/>
      <c r="CH112" s="143"/>
      <c r="CI112" s="143"/>
      <c r="CJ112" s="143"/>
      <c r="CK112" s="143"/>
      <c r="CL112" s="143"/>
      <c r="CM112" s="143"/>
      <c r="CN112" s="143"/>
      <c r="CO112" s="143"/>
      <c r="CP112" s="143"/>
      <c r="CQ112" s="143"/>
      <c r="CR112" s="143"/>
      <c r="CS112" s="143"/>
      <c r="CT112" s="143"/>
      <c r="CU112" s="143"/>
      <c r="CV112" s="143"/>
      <c r="CW112" s="143"/>
      <c r="CX112" s="143"/>
      <c r="CY112" s="143"/>
      <c r="CZ112" s="143"/>
      <c r="DA112" s="143"/>
      <c r="DB112" s="143"/>
      <c r="DC112" s="143"/>
      <c r="DD112" s="143"/>
      <c r="DE112" s="143"/>
      <c r="DF112" s="143"/>
      <c r="DG112" s="143"/>
      <c r="DH112" s="143"/>
      <c r="DI112" s="143"/>
      <c r="DJ112" s="143"/>
      <c r="DK112" s="143"/>
      <c r="DL112" s="143"/>
      <c r="DM112" s="143"/>
      <c r="DN112" s="143"/>
      <c r="DO112" s="143"/>
      <c r="DP112" s="143"/>
      <c r="DQ112" s="143"/>
      <c r="DR112" s="143"/>
      <c r="DS112" s="143"/>
      <c r="DT112" s="143"/>
      <c r="DU112" s="143"/>
      <c r="DV112" s="143"/>
      <c r="DW112" s="143"/>
      <c r="DX112" s="143"/>
      <c r="DY112" s="143"/>
      <c r="DZ112" s="143"/>
      <c r="EA112" s="143"/>
      <c r="EB112" s="143"/>
      <c r="EC112" s="143"/>
      <c r="ED112" s="143"/>
      <c r="EE112" s="143"/>
      <c r="EF112" s="143"/>
      <c r="EG112" s="143"/>
      <c r="EH112" s="143"/>
      <c r="EI112" s="143"/>
      <c r="EJ112" s="143"/>
      <c r="EK112" s="143"/>
      <c r="EL112" s="143"/>
      <c r="EM112" s="143"/>
      <c r="EN112" s="143"/>
      <c r="EO112" s="143"/>
      <c r="EP112" s="143"/>
      <c r="EQ112" s="143"/>
      <c r="ER112" s="143"/>
      <c r="ES112" s="143"/>
      <c r="ET112" s="143"/>
      <c r="EU112" s="143"/>
      <c r="EV112" s="143"/>
      <c r="EW112" s="143"/>
      <c r="EX112" s="143"/>
      <c r="EY112" s="143"/>
      <c r="EZ112" s="143"/>
      <c r="FA112" s="143"/>
      <c r="FB112" s="143"/>
      <c r="FC112" s="143"/>
    </row>
    <row r="113" spans="1:159" s="73" customFormat="1">
      <c r="A113" s="74">
        <f>IF(F113&lt;&gt;"",1+MAX($A$2:A112),"")</f>
        <v>84</v>
      </c>
      <c r="B113" s="32"/>
      <c r="C113" s="36"/>
      <c r="D113" s="121" t="s">
        <v>110</v>
      </c>
      <c r="E113" s="120">
        <f>ROUNDUP(E111*1.33,0)</f>
        <v>11228</v>
      </c>
      <c r="F113" s="63">
        <v>0</v>
      </c>
      <c r="G113" s="64">
        <f t="shared" si="49"/>
        <v>11228</v>
      </c>
      <c r="H113" s="65" t="s">
        <v>38</v>
      </c>
      <c r="I113" s="37">
        <v>0</v>
      </c>
      <c r="J113" s="38">
        <f t="shared" si="43"/>
        <v>0</v>
      </c>
      <c r="K113" s="39">
        <v>0</v>
      </c>
      <c r="L113" s="40">
        <f t="shared" si="44"/>
        <v>0</v>
      </c>
      <c r="M113" s="40">
        <f t="shared" si="45"/>
        <v>0</v>
      </c>
      <c r="N113" s="40">
        <v>0</v>
      </c>
      <c r="O113" s="40">
        <f t="shared" si="46"/>
        <v>0</v>
      </c>
      <c r="P113" s="40">
        <f t="shared" si="47"/>
        <v>0</v>
      </c>
      <c r="Q113" s="30">
        <f t="shared" si="48"/>
        <v>0</v>
      </c>
      <c r="R113" s="145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145"/>
      <c r="AJ113" s="145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3"/>
      <c r="AZ113" s="143"/>
      <c r="BA113" s="143"/>
      <c r="BB113" s="143"/>
      <c r="BC113" s="143"/>
      <c r="BD113" s="143"/>
      <c r="BE113" s="143"/>
      <c r="BF113" s="143"/>
      <c r="BG113" s="143"/>
      <c r="BH113" s="143"/>
      <c r="BI113" s="143"/>
      <c r="BJ113" s="143"/>
      <c r="BK113" s="143"/>
      <c r="BL113" s="143"/>
      <c r="BM113" s="143"/>
      <c r="BN113" s="143"/>
      <c r="BO113" s="143"/>
      <c r="BP113" s="143"/>
      <c r="BQ113" s="143"/>
      <c r="BR113" s="143"/>
      <c r="BS113" s="143"/>
      <c r="BT113" s="143"/>
      <c r="BU113" s="143"/>
      <c r="BV113" s="143"/>
      <c r="BW113" s="143"/>
      <c r="BX113" s="143"/>
      <c r="BY113" s="143"/>
      <c r="BZ113" s="143"/>
      <c r="CA113" s="143"/>
      <c r="CB113" s="143"/>
      <c r="CC113" s="143"/>
      <c r="CD113" s="143"/>
      <c r="CE113" s="143"/>
      <c r="CF113" s="143"/>
      <c r="CG113" s="143"/>
      <c r="CH113" s="143"/>
      <c r="CI113" s="143"/>
      <c r="CJ113" s="143"/>
      <c r="CK113" s="143"/>
      <c r="CL113" s="143"/>
      <c r="CM113" s="143"/>
      <c r="CN113" s="143"/>
      <c r="CO113" s="143"/>
      <c r="CP113" s="143"/>
      <c r="CQ113" s="143"/>
      <c r="CR113" s="143"/>
      <c r="CS113" s="143"/>
      <c r="CT113" s="143"/>
      <c r="CU113" s="143"/>
      <c r="CV113" s="143"/>
      <c r="CW113" s="143"/>
      <c r="CX113" s="143"/>
      <c r="CY113" s="143"/>
      <c r="CZ113" s="143"/>
      <c r="DA113" s="143"/>
      <c r="DB113" s="143"/>
      <c r="DC113" s="143"/>
      <c r="DD113" s="143"/>
      <c r="DE113" s="143"/>
      <c r="DF113" s="143"/>
      <c r="DG113" s="143"/>
      <c r="DH113" s="143"/>
      <c r="DI113" s="143"/>
      <c r="DJ113" s="143"/>
      <c r="DK113" s="143"/>
      <c r="DL113" s="143"/>
      <c r="DM113" s="143"/>
      <c r="DN113" s="143"/>
      <c r="DO113" s="143"/>
      <c r="DP113" s="143"/>
      <c r="DQ113" s="143"/>
      <c r="DR113" s="143"/>
      <c r="DS113" s="143"/>
      <c r="DT113" s="143"/>
      <c r="DU113" s="143"/>
      <c r="DV113" s="143"/>
      <c r="DW113" s="143"/>
      <c r="DX113" s="143"/>
      <c r="DY113" s="143"/>
      <c r="DZ113" s="143"/>
      <c r="EA113" s="143"/>
      <c r="EB113" s="143"/>
      <c r="EC113" s="143"/>
      <c r="ED113" s="143"/>
      <c r="EE113" s="143"/>
      <c r="EF113" s="143"/>
      <c r="EG113" s="143"/>
      <c r="EH113" s="143"/>
      <c r="EI113" s="143"/>
      <c r="EJ113" s="143"/>
      <c r="EK113" s="143"/>
      <c r="EL113" s="143"/>
      <c r="EM113" s="143"/>
      <c r="EN113" s="143"/>
      <c r="EO113" s="143"/>
      <c r="EP113" s="143"/>
      <c r="EQ113" s="143"/>
      <c r="ER113" s="143"/>
      <c r="ES113" s="143"/>
      <c r="ET113" s="143"/>
      <c r="EU113" s="143"/>
      <c r="EV113" s="143"/>
      <c r="EW113" s="143"/>
      <c r="EX113" s="143"/>
      <c r="EY113" s="143"/>
      <c r="EZ113" s="143"/>
      <c r="FA113" s="143"/>
      <c r="FB113" s="143"/>
      <c r="FC113" s="143"/>
    </row>
    <row r="114" spans="1:159" s="73" customFormat="1">
      <c r="A114" s="74">
        <f>IF(F114&lt;&gt;"",1+MAX($A$2:A113),"")</f>
        <v>85</v>
      </c>
      <c r="B114" s="32"/>
      <c r="C114" s="36"/>
      <c r="D114" s="121" t="s">
        <v>111</v>
      </c>
      <c r="E114" s="120">
        <f>ROUNDUP(E112*16,0)</f>
        <v>4224</v>
      </c>
      <c r="F114" s="63">
        <v>0.05</v>
      </c>
      <c r="G114" s="64">
        <f t="shared" si="49"/>
        <v>4435.2</v>
      </c>
      <c r="H114" s="65" t="s">
        <v>39</v>
      </c>
      <c r="I114" s="37">
        <v>0</v>
      </c>
      <c r="J114" s="38">
        <f t="shared" si="43"/>
        <v>0</v>
      </c>
      <c r="K114" s="39">
        <v>0</v>
      </c>
      <c r="L114" s="40">
        <f t="shared" si="44"/>
        <v>0</v>
      </c>
      <c r="M114" s="40">
        <f t="shared" si="45"/>
        <v>0</v>
      </c>
      <c r="N114" s="40">
        <v>0</v>
      </c>
      <c r="O114" s="40">
        <f t="shared" si="46"/>
        <v>0</v>
      </c>
      <c r="P114" s="40">
        <f t="shared" si="47"/>
        <v>0</v>
      </c>
      <c r="Q114" s="30">
        <f t="shared" si="48"/>
        <v>0</v>
      </c>
      <c r="R114" s="145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3"/>
      <c r="AZ114" s="143"/>
      <c r="BA114" s="143"/>
      <c r="BB114" s="143"/>
      <c r="BC114" s="143"/>
      <c r="BD114" s="143"/>
      <c r="BE114" s="143"/>
      <c r="BF114" s="143"/>
      <c r="BG114" s="143"/>
      <c r="BH114" s="143"/>
      <c r="BI114" s="143"/>
      <c r="BJ114" s="143"/>
      <c r="BK114" s="143"/>
      <c r="BL114" s="143"/>
      <c r="BM114" s="143"/>
      <c r="BN114" s="143"/>
      <c r="BO114" s="143"/>
      <c r="BP114" s="143"/>
      <c r="BQ114" s="143"/>
      <c r="BR114" s="143"/>
      <c r="BS114" s="143"/>
      <c r="BT114" s="143"/>
      <c r="BU114" s="143"/>
      <c r="BV114" s="143"/>
      <c r="BW114" s="143"/>
      <c r="BX114" s="143"/>
      <c r="BY114" s="143"/>
      <c r="BZ114" s="143"/>
      <c r="CA114" s="143"/>
      <c r="CB114" s="143"/>
      <c r="CC114" s="143"/>
      <c r="CD114" s="143"/>
      <c r="CE114" s="143"/>
      <c r="CF114" s="143"/>
      <c r="CG114" s="143"/>
      <c r="CH114" s="143"/>
      <c r="CI114" s="143"/>
      <c r="CJ114" s="143"/>
      <c r="CK114" s="143"/>
      <c r="CL114" s="143"/>
      <c r="CM114" s="143"/>
      <c r="CN114" s="143"/>
      <c r="CO114" s="143"/>
      <c r="CP114" s="143"/>
      <c r="CQ114" s="143"/>
      <c r="CR114" s="143"/>
      <c r="CS114" s="143"/>
      <c r="CT114" s="143"/>
      <c r="CU114" s="143"/>
      <c r="CV114" s="143"/>
      <c r="CW114" s="143"/>
      <c r="CX114" s="143"/>
      <c r="CY114" s="143"/>
      <c r="CZ114" s="143"/>
      <c r="DA114" s="143"/>
      <c r="DB114" s="143"/>
      <c r="DC114" s="143"/>
      <c r="DD114" s="143"/>
      <c r="DE114" s="143"/>
      <c r="DF114" s="143"/>
      <c r="DG114" s="143"/>
      <c r="DH114" s="143"/>
      <c r="DI114" s="143"/>
      <c r="DJ114" s="143"/>
      <c r="DK114" s="143"/>
      <c r="DL114" s="143"/>
      <c r="DM114" s="143"/>
      <c r="DN114" s="143"/>
      <c r="DO114" s="143"/>
      <c r="DP114" s="143"/>
      <c r="DQ114" s="143"/>
      <c r="DR114" s="143"/>
      <c r="DS114" s="143"/>
      <c r="DT114" s="143"/>
      <c r="DU114" s="143"/>
      <c r="DV114" s="143"/>
      <c r="DW114" s="143"/>
      <c r="DX114" s="143"/>
      <c r="DY114" s="143"/>
      <c r="DZ114" s="143"/>
      <c r="EA114" s="143"/>
      <c r="EB114" s="143"/>
      <c r="EC114" s="143"/>
      <c r="ED114" s="143"/>
      <c r="EE114" s="143"/>
      <c r="EF114" s="143"/>
      <c r="EG114" s="143"/>
      <c r="EH114" s="143"/>
      <c r="EI114" s="143"/>
      <c r="EJ114" s="143"/>
      <c r="EK114" s="143"/>
      <c r="EL114" s="143"/>
      <c r="EM114" s="143"/>
      <c r="EN114" s="143"/>
      <c r="EO114" s="143"/>
      <c r="EP114" s="143"/>
      <c r="EQ114" s="143"/>
      <c r="ER114" s="143"/>
      <c r="ES114" s="143"/>
      <c r="ET114" s="143"/>
      <c r="EU114" s="143"/>
      <c r="EV114" s="143"/>
      <c r="EW114" s="143"/>
      <c r="EX114" s="143"/>
      <c r="EY114" s="143"/>
      <c r="EZ114" s="143"/>
      <c r="FA114" s="143"/>
      <c r="FB114" s="143"/>
      <c r="FC114" s="143"/>
    </row>
    <row r="115" spans="1:159" s="73" customFormat="1">
      <c r="A115" s="74">
        <f>IF(F115&lt;&gt;"",1+MAX($A$2:A114),"")</f>
        <v>86</v>
      </c>
      <c r="B115" s="32"/>
      <c r="C115" s="36"/>
      <c r="D115" s="121" t="s">
        <v>112</v>
      </c>
      <c r="E115" s="120">
        <f>E111*0.084</f>
        <v>709.12800000000004</v>
      </c>
      <c r="F115" s="35">
        <v>0.05</v>
      </c>
      <c r="G115" s="64">
        <f t="shared" si="49"/>
        <v>744.58440000000007</v>
      </c>
      <c r="H115" s="65" t="s">
        <v>113</v>
      </c>
      <c r="I115" s="37">
        <v>0</v>
      </c>
      <c r="J115" s="38">
        <f t="shared" si="43"/>
        <v>0</v>
      </c>
      <c r="K115" s="39">
        <v>0</v>
      </c>
      <c r="L115" s="40">
        <f t="shared" si="44"/>
        <v>0</v>
      </c>
      <c r="M115" s="40">
        <f t="shared" si="45"/>
        <v>0</v>
      </c>
      <c r="N115" s="40">
        <v>0</v>
      </c>
      <c r="O115" s="40">
        <f t="shared" si="46"/>
        <v>0</v>
      </c>
      <c r="P115" s="40">
        <f t="shared" si="47"/>
        <v>0</v>
      </c>
      <c r="Q115" s="30">
        <f t="shared" si="48"/>
        <v>0</v>
      </c>
      <c r="R115" s="14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3"/>
      <c r="AU115" s="143"/>
      <c r="AV115" s="143"/>
      <c r="AW115" s="143"/>
      <c r="AX115" s="143"/>
      <c r="AY115" s="143"/>
      <c r="AZ115" s="143"/>
      <c r="BA115" s="143"/>
      <c r="BB115" s="143"/>
      <c r="BC115" s="143"/>
      <c r="BD115" s="143"/>
      <c r="BE115" s="143"/>
      <c r="BF115" s="143"/>
      <c r="BG115" s="143"/>
      <c r="BH115" s="143"/>
      <c r="BI115" s="143"/>
      <c r="BJ115" s="143"/>
      <c r="BK115" s="143"/>
      <c r="BL115" s="143"/>
      <c r="BM115" s="143"/>
      <c r="BN115" s="143"/>
      <c r="BO115" s="143"/>
      <c r="BP115" s="143"/>
      <c r="BQ115" s="143"/>
      <c r="BR115" s="143"/>
      <c r="BS115" s="143"/>
      <c r="BT115" s="143"/>
      <c r="BU115" s="143"/>
      <c r="BV115" s="143"/>
      <c r="BW115" s="143"/>
      <c r="BX115" s="143"/>
      <c r="BY115" s="143"/>
      <c r="BZ115" s="143"/>
      <c r="CA115" s="143"/>
      <c r="CB115" s="143"/>
      <c r="CC115" s="143"/>
      <c r="CD115" s="143"/>
      <c r="CE115" s="143"/>
      <c r="CF115" s="143"/>
      <c r="CG115" s="143"/>
      <c r="CH115" s="143"/>
      <c r="CI115" s="143"/>
      <c r="CJ115" s="143"/>
      <c r="CK115" s="143"/>
      <c r="CL115" s="143"/>
      <c r="CM115" s="143"/>
      <c r="CN115" s="143"/>
      <c r="CO115" s="143"/>
      <c r="CP115" s="143"/>
      <c r="CQ115" s="143"/>
      <c r="CR115" s="143"/>
      <c r="CS115" s="143"/>
      <c r="CT115" s="143"/>
      <c r="CU115" s="143"/>
      <c r="CV115" s="143"/>
      <c r="CW115" s="143"/>
      <c r="CX115" s="143"/>
      <c r="CY115" s="143"/>
      <c r="CZ115" s="143"/>
      <c r="DA115" s="143"/>
      <c r="DB115" s="143"/>
      <c r="DC115" s="143"/>
      <c r="DD115" s="143"/>
      <c r="DE115" s="143"/>
      <c r="DF115" s="143"/>
      <c r="DG115" s="143"/>
      <c r="DH115" s="143"/>
      <c r="DI115" s="143"/>
      <c r="DJ115" s="143"/>
      <c r="DK115" s="143"/>
      <c r="DL115" s="143"/>
      <c r="DM115" s="143"/>
      <c r="DN115" s="143"/>
      <c r="DO115" s="143"/>
      <c r="DP115" s="143"/>
      <c r="DQ115" s="143"/>
      <c r="DR115" s="143"/>
      <c r="DS115" s="143"/>
      <c r="DT115" s="143"/>
      <c r="DU115" s="143"/>
      <c r="DV115" s="143"/>
      <c r="DW115" s="143"/>
      <c r="DX115" s="143"/>
      <c r="DY115" s="143"/>
      <c r="DZ115" s="143"/>
      <c r="EA115" s="143"/>
      <c r="EB115" s="143"/>
      <c r="EC115" s="143"/>
      <c r="ED115" s="143"/>
      <c r="EE115" s="143"/>
      <c r="EF115" s="143"/>
      <c r="EG115" s="143"/>
      <c r="EH115" s="143"/>
      <c r="EI115" s="143"/>
      <c r="EJ115" s="143"/>
      <c r="EK115" s="143"/>
      <c r="EL115" s="143"/>
      <c r="EM115" s="143"/>
      <c r="EN115" s="143"/>
      <c r="EO115" s="143"/>
      <c r="EP115" s="143"/>
      <c r="EQ115" s="143"/>
      <c r="ER115" s="143"/>
      <c r="ES115" s="143"/>
      <c r="ET115" s="143"/>
      <c r="EU115" s="143"/>
      <c r="EV115" s="143"/>
      <c r="EW115" s="143"/>
      <c r="EX115" s="143"/>
      <c r="EY115" s="143"/>
      <c r="EZ115" s="143"/>
      <c r="FA115" s="143"/>
      <c r="FB115" s="143"/>
      <c r="FC115" s="143"/>
    </row>
    <row r="116" spans="1:159" s="73" customFormat="1">
      <c r="A116" s="74">
        <f>IF(F116&lt;&gt;"",1+MAX($A$2:A115),"")</f>
        <v>87</v>
      </c>
      <c r="B116" s="32"/>
      <c r="C116" s="36"/>
      <c r="D116" s="119" t="s">
        <v>128</v>
      </c>
      <c r="E116" s="120">
        <f>4221/2</f>
        <v>2110.5</v>
      </c>
      <c r="F116" s="63">
        <v>0.05</v>
      </c>
      <c r="G116" s="64">
        <f t="shared" si="49"/>
        <v>2216.0250000000001</v>
      </c>
      <c r="H116" s="71" t="s">
        <v>39</v>
      </c>
      <c r="I116" s="37">
        <v>0</v>
      </c>
      <c r="J116" s="38">
        <f t="shared" si="43"/>
        <v>0</v>
      </c>
      <c r="K116" s="39">
        <v>0</v>
      </c>
      <c r="L116" s="40">
        <f t="shared" si="44"/>
        <v>0</v>
      </c>
      <c r="M116" s="40">
        <f t="shared" si="45"/>
        <v>0</v>
      </c>
      <c r="N116" s="40">
        <v>0</v>
      </c>
      <c r="O116" s="40">
        <f t="shared" si="46"/>
        <v>0</v>
      </c>
      <c r="P116" s="40">
        <f t="shared" si="47"/>
        <v>0</v>
      </c>
      <c r="Q116" s="30">
        <f t="shared" si="48"/>
        <v>0</v>
      </c>
      <c r="R116" s="14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3"/>
      <c r="AL116" s="143"/>
      <c r="AM116" s="143"/>
      <c r="AN116" s="143"/>
      <c r="AO116" s="143"/>
      <c r="AP116" s="143"/>
      <c r="AQ116" s="143"/>
      <c r="AR116" s="143"/>
      <c r="AS116" s="143"/>
      <c r="AT116" s="143"/>
      <c r="AU116" s="143"/>
      <c r="AV116" s="143"/>
      <c r="AW116" s="143"/>
      <c r="AX116" s="143"/>
      <c r="AY116" s="143"/>
      <c r="AZ116" s="143"/>
      <c r="BA116" s="143"/>
      <c r="BB116" s="143"/>
      <c r="BC116" s="143"/>
      <c r="BD116" s="143"/>
      <c r="BE116" s="143"/>
      <c r="BF116" s="143"/>
      <c r="BG116" s="143"/>
      <c r="BH116" s="143"/>
      <c r="BI116" s="143"/>
      <c r="BJ116" s="143"/>
      <c r="BK116" s="143"/>
      <c r="BL116" s="143"/>
      <c r="BM116" s="143"/>
      <c r="BN116" s="143"/>
      <c r="BO116" s="143"/>
      <c r="BP116" s="143"/>
      <c r="BQ116" s="143"/>
      <c r="BR116" s="143"/>
      <c r="BS116" s="143"/>
      <c r="BT116" s="143"/>
      <c r="BU116" s="143"/>
      <c r="BV116" s="143"/>
      <c r="BW116" s="143"/>
      <c r="BX116" s="143"/>
      <c r="BY116" s="143"/>
      <c r="BZ116" s="143"/>
      <c r="CA116" s="143"/>
      <c r="CB116" s="143"/>
      <c r="CC116" s="143"/>
      <c r="CD116" s="143"/>
      <c r="CE116" s="143"/>
      <c r="CF116" s="143"/>
      <c r="CG116" s="143"/>
      <c r="CH116" s="143"/>
      <c r="CI116" s="143"/>
      <c r="CJ116" s="143"/>
      <c r="CK116" s="143"/>
      <c r="CL116" s="143"/>
      <c r="CM116" s="143"/>
      <c r="CN116" s="143"/>
      <c r="CO116" s="143"/>
      <c r="CP116" s="143"/>
      <c r="CQ116" s="143"/>
      <c r="CR116" s="143"/>
      <c r="CS116" s="143"/>
      <c r="CT116" s="143"/>
      <c r="CU116" s="143"/>
      <c r="CV116" s="143"/>
      <c r="CW116" s="143"/>
      <c r="CX116" s="143"/>
      <c r="CY116" s="143"/>
      <c r="CZ116" s="143"/>
      <c r="DA116" s="143"/>
      <c r="DB116" s="143"/>
      <c r="DC116" s="143"/>
      <c r="DD116" s="143"/>
      <c r="DE116" s="143"/>
      <c r="DF116" s="143"/>
      <c r="DG116" s="143"/>
      <c r="DH116" s="143"/>
      <c r="DI116" s="143"/>
      <c r="DJ116" s="143"/>
      <c r="DK116" s="143"/>
      <c r="DL116" s="143"/>
      <c r="DM116" s="143"/>
      <c r="DN116" s="143"/>
      <c r="DO116" s="143"/>
      <c r="DP116" s="143"/>
      <c r="DQ116" s="143"/>
      <c r="DR116" s="143"/>
      <c r="DS116" s="143"/>
      <c r="DT116" s="143"/>
      <c r="DU116" s="143"/>
      <c r="DV116" s="143"/>
      <c r="DW116" s="143"/>
      <c r="DX116" s="143"/>
      <c r="DY116" s="143"/>
      <c r="DZ116" s="143"/>
      <c r="EA116" s="143"/>
      <c r="EB116" s="143"/>
      <c r="EC116" s="143"/>
      <c r="ED116" s="143"/>
      <c r="EE116" s="143"/>
      <c r="EF116" s="143"/>
      <c r="EG116" s="143"/>
      <c r="EH116" s="143"/>
      <c r="EI116" s="143"/>
      <c r="EJ116" s="143"/>
      <c r="EK116" s="143"/>
      <c r="EL116" s="143"/>
      <c r="EM116" s="143"/>
      <c r="EN116" s="143"/>
      <c r="EO116" s="143"/>
      <c r="EP116" s="143"/>
      <c r="EQ116" s="143"/>
      <c r="ER116" s="143"/>
      <c r="ES116" s="143"/>
      <c r="ET116" s="143"/>
      <c r="EU116" s="143"/>
      <c r="EV116" s="143"/>
      <c r="EW116" s="143"/>
      <c r="EX116" s="143"/>
      <c r="EY116" s="143"/>
      <c r="EZ116" s="143"/>
      <c r="FA116" s="143"/>
      <c r="FB116" s="143"/>
      <c r="FC116" s="143"/>
    </row>
    <row r="117" spans="1:159" s="73" customFormat="1">
      <c r="A117" s="74">
        <f>IF(F117&lt;&gt;"",1+MAX($A$2:A116),"")</f>
        <v>88</v>
      </c>
      <c r="B117" s="32"/>
      <c r="C117" s="36"/>
      <c r="D117" s="119" t="s">
        <v>119</v>
      </c>
      <c r="E117" s="120">
        <f>E110*3</f>
        <v>873</v>
      </c>
      <c r="F117" s="63">
        <v>0.05</v>
      </c>
      <c r="G117" s="64">
        <f t="shared" si="49"/>
        <v>916.65000000000009</v>
      </c>
      <c r="H117" s="71" t="s">
        <v>39</v>
      </c>
      <c r="I117" s="37">
        <v>0</v>
      </c>
      <c r="J117" s="38">
        <f t="shared" si="43"/>
        <v>0</v>
      </c>
      <c r="K117" s="39">
        <v>0</v>
      </c>
      <c r="L117" s="40">
        <f t="shared" si="44"/>
        <v>0</v>
      </c>
      <c r="M117" s="40">
        <f t="shared" si="45"/>
        <v>0</v>
      </c>
      <c r="N117" s="40">
        <v>0</v>
      </c>
      <c r="O117" s="40">
        <f t="shared" si="46"/>
        <v>0</v>
      </c>
      <c r="P117" s="40">
        <f t="shared" si="47"/>
        <v>0</v>
      </c>
      <c r="Q117" s="30">
        <f t="shared" si="48"/>
        <v>0</v>
      </c>
      <c r="R117" s="145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5"/>
      <c r="AG117" s="145"/>
      <c r="AH117" s="145"/>
      <c r="AI117" s="145"/>
      <c r="AJ117" s="145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3"/>
      <c r="AU117" s="143"/>
      <c r="AV117" s="143"/>
      <c r="AW117" s="143"/>
      <c r="AX117" s="143"/>
      <c r="AY117" s="143"/>
      <c r="AZ117" s="143"/>
      <c r="BA117" s="143"/>
      <c r="BB117" s="143"/>
      <c r="BC117" s="143"/>
      <c r="BD117" s="143"/>
      <c r="BE117" s="143"/>
      <c r="BF117" s="143"/>
      <c r="BG117" s="143"/>
      <c r="BH117" s="143"/>
      <c r="BI117" s="143"/>
      <c r="BJ117" s="143"/>
      <c r="BK117" s="143"/>
      <c r="BL117" s="143"/>
      <c r="BM117" s="143"/>
      <c r="BN117" s="143"/>
      <c r="BO117" s="143"/>
      <c r="BP117" s="143"/>
      <c r="BQ117" s="143"/>
      <c r="BR117" s="143"/>
      <c r="BS117" s="143"/>
      <c r="BT117" s="143"/>
      <c r="BU117" s="143"/>
      <c r="BV117" s="143"/>
      <c r="BW117" s="143"/>
      <c r="BX117" s="143"/>
      <c r="BY117" s="143"/>
      <c r="BZ117" s="143"/>
      <c r="CA117" s="143"/>
      <c r="CB117" s="143"/>
      <c r="CC117" s="143"/>
      <c r="CD117" s="143"/>
      <c r="CE117" s="143"/>
      <c r="CF117" s="143"/>
      <c r="CG117" s="143"/>
      <c r="CH117" s="143"/>
      <c r="CI117" s="143"/>
      <c r="CJ117" s="143"/>
      <c r="CK117" s="143"/>
      <c r="CL117" s="143"/>
      <c r="CM117" s="143"/>
      <c r="CN117" s="143"/>
      <c r="CO117" s="143"/>
      <c r="CP117" s="143"/>
      <c r="CQ117" s="143"/>
      <c r="CR117" s="143"/>
      <c r="CS117" s="143"/>
      <c r="CT117" s="143"/>
      <c r="CU117" s="143"/>
      <c r="CV117" s="143"/>
      <c r="CW117" s="143"/>
      <c r="CX117" s="143"/>
      <c r="CY117" s="143"/>
      <c r="CZ117" s="143"/>
      <c r="DA117" s="143"/>
      <c r="DB117" s="143"/>
      <c r="DC117" s="143"/>
      <c r="DD117" s="143"/>
      <c r="DE117" s="143"/>
      <c r="DF117" s="143"/>
      <c r="DG117" s="143"/>
      <c r="DH117" s="143"/>
      <c r="DI117" s="143"/>
      <c r="DJ117" s="143"/>
      <c r="DK117" s="143"/>
      <c r="DL117" s="143"/>
      <c r="DM117" s="143"/>
      <c r="DN117" s="143"/>
      <c r="DO117" s="143"/>
      <c r="DP117" s="143"/>
      <c r="DQ117" s="143"/>
      <c r="DR117" s="143"/>
      <c r="DS117" s="143"/>
      <c r="DT117" s="143"/>
      <c r="DU117" s="143"/>
      <c r="DV117" s="143"/>
      <c r="DW117" s="143"/>
      <c r="DX117" s="143"/>
      <c r="DY117" s="143"/>
      <c r="DZ117" s="143"/>
      <c r="EA117" s="143"/>
      <c r="EB117" s="143"/>
      <c r="EC117" s="143"/>
      <c r="ED117" s="143"/>
      <c r="EE117" s="143"/>
      <c r="EF117" s="143"/>
      <c r="EG117" s="143"/>
      <c r="EH117" s="143"/>
      <c r="EI117" s="143"/>
      <c r="EJ117" s="143"/>
      <c r="EK117" s="143"/>
      <c r="EL117" s="143"/>
      <c r="EM117" s="143"/>
      <c r="EN117" s="143"/>
      <c r="EO117" s="143"/>
      <c r="EP117" s="143"/>
      <c r="EQ117" s="143"/>
      <c r="ER117" s="143"/>
      <c r="ES117" s="143"/>
      <c r="ET117" s="143"/>
      <c r="EU117" s="143"/>
      <c r="EV117" s="143"/>
      <c r="EW117" s="143"/>
      <c r="EX117" s="143"/>
      <c r="EY117" s="143"/>
      <c r="EZ117" s="143"/>
      <c r="FA117" s="143"/>
      <c r="FB117" s="143"/>
      <c r="FC117" s="143"/>
    </row>
    <row r="118" spans="1:159" s="73" customFormat="1">
      <c r="A118" s="74">
        <f>IF(F118&lt;&gt;"",1+MAX($A$2:A117),"")</f>
        <v>89</v>
      </c>
      <c r="B118" s="32"/>
      <c r="C118" s="36"/>
      <c r="D118" s="119" t="s">
        <v>120</v>
      </c>
      <c r="E118" s="120">
        <f>E110*4</f>
        <v>1164</v>
      </c>
      <c r="F118" s="63">
        <v>0.05</v>
      </c>
      <c r="G118" s="64">
        <f t="shared" si="49"/>
        <v>1222.2</v>
      </c>
      <c r="H118" s="71" t="s">
        <v>39</v>
      </c>
      <c r="I118" s="37">
        <v>0</v>
      </c>
      <c r="J118" s="38">
        <f t="shared" si="43"/>
        <v>0</v>
      </c>
      <c r="K118" s="39">
        <v>0</v>
      </c>
      <c r="L118" s="40">
        <f t="shared" si="44"/>
        <v>0</v>
      </c>
      <c r="M118" s="40">
        <f t="shared" si="45"/>
        <v>0</v>
      </c>
      <c r="N118" s="40">
        <v>0</v>
      </c>
      <c r="O118" s="40">
        <f t="shared" si="46"/>
        <v>0</v>
      </c>
      <c r="P118" s="40">
        <f t="shared" si="47"/>
        <v>0</v>
      </c>
      <c r="Q118" s="30">
        <f t="shared" si="48"/>
        <v>0</v>
      </c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45"/>
      <c r="AJ118" s="145"/>
      <c r="AK118" s="143"/>
      <c r="AL118" s="143"/>
      <c r="AM118" s="143"/>
      <c r="AN118" s="143"/>
      <c r="AO118" s="143"/>
      <c r="AP118" s="143"/>
      <c r="AQ118" s="143"/>
      <c r="AR118" s="143"/>
      <c r="AS118" s="143"/>
      <c r="AT118" s="143"/>
      <c r="AU118" s="143"/>
      <c r="AV118" s="143"/>
      <c r="AW118" s="143"/>
      <c r="AX118" s="143"/>
      <c r="AY118" s="143"/>
      <c r="AZ118" s="143"/>
      <c r="BA118" s="143"/>
      <c r="BB118" s="143"/>
      <c r="BC118" s="143"/>
      <c r="BD118" s="143"/>
      <c r="BE118" s="143"/>
      <c r="BF118" s="143"/>
      <c r="BG118" s="143"/>
      <c r="BH118" s="143"/>
      <c r="BI118" s="143"/>
      <c r="BJ118" s="143"/>
      <c r="BK118" s="143"/>
      <c r="BL118" s="143"/>
      <c r="BM118" s="143"/>
      <c r="BN118" s="143"/>
      <c r="BO118" s="143"/>
      <c r="BP118" s="143"/>
      <c r="BQ118" s="143"/>
      <c r="BR118" s="143"/>
      <c r="BS118" s="143"/>
      <c r="BT118" s="143"/>
      <c r="BU118" s="143"/>
      <c r="BV118" s="143"/>
      <c r="BW118" s="143"/>
      <c r="BX118" s="143"/>
      <c r="BY118" s="143"/>
      <c r="BZ118" s="143"/>
      <c r="CA118" s="143"/>
      <c r="CB118" s="143"/>
      <c r="CC118" s="143"/>
      <c r="CD118" s="143"/>
      <c r="CE118" s="143"/>
      <c r="CF118" s="143"/>
      <c r="CG118" s="143"/>
      <c r="CH118" s="143"/>
      <c r="CI118" s="143"/>
      <c r="CJ118" s="143"/>
      <c r="CK118" s="143"/>
      <c r="CL118" s="143"/>
      <c r="CM118" s="143"/>
      <c r="CN118" s="143"/>
      <c r="CO118" s="143"/>
      <c r="CP118" s="143"/>
      <c r="CQ118" s="143"/>
      <c r="CR118" s="143"/>
      <c r="CS118" s="143"/>
      <c r="CT118" s="143"/>
      <c r="CU118" s="143"/>
      <c r="CV118" s="143"/>
      <c r="CW118" s="143"/>
      <c r="CX118" s="143"/>
      <c r="CY118" s="143"/>
      <c r="CZ118" s="143"/>
      <c r="DA118" s="143"/>
      <c r="DB118" s="143"/>
      <c r="DC118" s="143"/>
      <c r="DD118" s="143"/>
      <c r="DE118" s="143"/>
      <c r="DF118" s="143"/>
      <c r="DG118" s="143"/>
      <c r="DH118" s="143"/>
      <c r="DI118" s="143"/>
      <c r="DJ118" s="143"/>
      <c r="DK118" s="143"/>
      <c r="DL118" s="143"/>
      <c r="DM118" s="143"/>
      <c r="DN118" s="143"/>
      <c r="DO118" s="143"/>
      <c r="DP118" s="143"/>
      <c r="DQ118" s="143"/>
      <c r="DR118" s="143"/>
      <c r="DS118" s="143"/>
      <c r="DT118" s="143"/>
      <c r="DU118" s="143"/>
      <c r="DV118" s="143"/>
      <c r="DW118" s="143"/>
      <c r="DX118" s="143"/>
      <c r="DY118" s="143"/>
      <c r="DZ118" s="143"/>
      <c r="EA118" s="143"/>
      <c r="EB118" s="143"/>
      <c r="EC118" s="143"/>
      <c r="ED118" s="143"/>
      <c r="EE118" s="143"/>
      <c r="EF118" s="143"/>
      <c r="EG118" s="143"/>
      <c r="EH118" s="143"/>
      <c r="EI118" s="143"/>
      <c r="EJ118" s="143"/>
      <c r="EK118" s="143"/>
      <c r="EL118" s="143"/>
      <c r="EM118" s="143"/>
      <c r="EN118" s="143"/>
      <c r="EO118" s="143"/>
      <c r="EP118" s="143"/>
      <c r="EQ118" s="143"/>
      <c r="ER118" s="143"/>
      <c r="ES118" s="143"/>
      <c r="ET118" s="143"/>
      <c r="EU118" s="143"/>
      <c r="EV118" s="143"/>
      <c r="EW118" s="143"/>
      <c r="EX118" s="143"/>
      <c r="EY118" s="143"/>
      <c r="EZ118" s="143"/>
      <c r="FA118" s="143"/>
      <c r="FB118" s="143"/>
      <c r="FC118" s="143"/>
    </row>
    <row r="119" spans="1:159" s="73" customFormat="1">
      <c r="A119" s="74" t="str">
        <f>IF(F119&lt;&gt;"",1+MAX($A$2:A118),"")</f>
        <v/>
      </c>
      <c r="B119" s="32"/>
      <c r="C119" s="36"/>
      <c r="D119" s="119"/>
      <c r="E119" s="120"/>
      <c r="F119" s="63"/>
      <c r="G119" s="64"/>
      <c r="H119" s="71"/>
      <c r="I119" s="37">
        <v>0</v>
      </c>
      <c r="J119" s="38">
        <f t="shared" si="43"/>
        <v>0</v>
      </c>
      <c r="K119" s="39">
        <v>0</v>
      </c>
      <c r="L119" s="40">
        <f t="shared" si="44"/>
        <v>0</v>
      </c>
      <c r="M119" s="40">
        <f t="shared" si="45"/>
        <v>0</v>
      </c>
      <c r="N119" s="40">
        <v>0</v>
      </c>
      <c r="O119" s="40">
        <f t="shared" si="46"/>
        <v>0</v>
      </c>
      <c r="P119" s="40">
        <f t="shared" si="47"/>
        <v>0</v>
      </c>
      <c r="Q119" s="30">
        <f t="shared" si="48"/>
        <v>0</v>
      </c>
      <c r="R119" s="145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45"/>
      <c r="AJ119" s="145"/>
      <c r="AK119" s="143"/>
      <c r="AL119" s="143"/>
      <c r="AM119" s="143"/>
      <c r="AN119" s="143"/>
      <c r="AO119" s="143"/>
      <c r="AP119" s="143"/>
      <c r="AQ119" s="143"/>
      <c r="AR119" s="143"/>
      <c r="AS119" s="143"/>
      <c r="AT119" s="143"/>
      <c r="AU119" s="143"/>
      <c r="AV119" s="143"/>
      <c r="AW119" s="143"/>
      <c r="AX119" s="143"/>
      <c r="AY119" s="143"/>
      <c r="AZ119" s="143"/>
      <c r="BA119" s="143"/>
      <c r="BB119" s="143"/>
      <c r="BC119" s="143"/>
      <c r="BD119" s="143"/>
      <c r="BE119" s="143"/>
      <c r="BF119" s="143"/>
      <c r="BG119" s="143"/>
      <c r="BH119" s="143"/>
      <c r="BI119" s="143"/>
      <c r="BJ119" s="143"/>
      <c r="BK119" s="143"/>
      <c r="BL119" s="143"/>
      <c r="BM119" s="143"/>
      <c r="BN119" s="143"/>
      <c r="BO119" s="143"/>
      <c r="BP119" s="143"/>
      <c r="BQ119" s="143"/>
      <c r="BR119" s="143"/>
      <c r="BS119" s="143"/>
      <c r="BT119" s="143"/>
      <c r="BU119" s="143"/>
      <c r="BV119" s="143"/>
      <c r="BW119" s="143"/>
      <c r="BX119" s="143"/>
      <c r="BY119" s="143"/>
      <c r="BZ119" s="143"/>
      <c r="CA119" s="143"/>
      <c r="CB119" s="143"/>
      <c r="CC119" s="143"/>
      <c r="CD119" s="143"/>
      <c r="CE119" s="143"/>
      <c r="CF119" s="143"/>
      <c r="CG119" s="143"/>
      <c r="CH119" s="143"/>
      <c r="CI119" s="143"/>
      <c r="CJ119" s="143"/>
      <c r="CK119" s="143"/>
      <c r="CL119" s="143"/>
      <c r="CM119" s="143"/>
      <c r="CN119" s="143"/>
      <c r="CO119" s="143"/>
      <c r="CP119" s="143"/>
      <c r="CQ119" s="143"/>
      <c r="CR119" s="143"/>
      <c r="CS119" s="143"/>
      <c r="CT119" s="143"/>
      <c r="CU119" s="143"/>
      <c r="CV119" s="143"/>
      <c r="CW119" s="143"/>
      <c r="CX119" s="143"/>
      <c r="CY119" s="143"/>
      <c r="CZ119" s="143"/>
      <c r="DA119" s="143"/>
      <c r="DB119" s="143"/>
      <c r="DC119" s="143"/>
      <c r="DD119" s="143"/>
      <c r="DE119" s="143"/>
      <c r="DF119" s="143"/>
      <c r="DG119" s="143"/>
      <c r="DH119" s="143"/>
      <c r="DI119" s="143"/>
      <c r="DJ119" s="143"/>
      <c r="DK119" s="143"/>
      <c r="DL119" s="143"/>
      <c r="DM119" s="143"/>
      <c r="DN119" s="143"/>
      <c r="DO119" s="143"/>
      <c r="DP119" s="143"/>
      <c r="DQ119" s="143"/>
      <c r="DR119" s="143"/>
      <c r="DS119" s="143"/>
      <c r="DT119" s="143"/>
      <c r="DU119" s="143"/>
      <c r="DV119" s="143"/>
      <c r="DW119" s="143"/>
      <c r="DX119" s="143"/>
      <c r="DY119" s="143"/>
      <c r="DZ119" s="143"/>
      <c r="EA119" s="143"/>
      <c r="EB119" s="143"/>
      <c r="EC119" s="143"/>
      <c r="ED119" s="143"/>
      <c r="EE119" s="143"/>
      <c r="EF119" s="143"/>
      <c r="EG119" s="143"/>
      <c r="EH119" s="143"/>
      <c r="EI119" s="143"/>
      <c r="EJ119" s="143"/>
      <c r="EK119" s="143"/>
      <c r="EL119" s="143"/>
      <c r="EM119" s="143"/>
      <c r="EN119" s="143"/>
      <c r="EO119" s="143"/>
      <c r="EP119" s="143"/>
      <c r="EQ119" s="143"/>
      <c r="ER119" s="143"/>
      <c r="ES119" s="143"/>
      <c r="ET119" s="143"/>
      <c r="EU119" s="143"/>
      <c r="EV119" s="143"/>
      <c r="EW119" s="143"/>
      <c r="EX119" s="143"/>
      <c r="EY119" s="143"/>
      <c r="EZ119" s="143"/>
      <c r="FA119" s="143"/>
      <c r="FB119" s="143"/>
      <c r="FC119" s="143"/>
    </row>
    <row r="120" spans="1:159" s="73" customFormat="1">
      <c r="A120" s="74" t="str">
        <f>IF(F120&lt;&gt;"",1+MAX($A$2:A119),"")</f>
        <v/>
      </c>
      <c r="B120" s="32"/>
      <c r="C120" s="36"/>
      <c r="D120" s="114" t="s">
        <v>138</v>
      </c>
      <c r="E120" s="115">
        <v>81</v>
      </c>
      <c r="F120" s="115"/>
      <c r="G120" s="116"/>
      <c r="H120" s="117" t="s">
        <v>39</v>
      </c>
      <c r="I120" s="37">
        <v>0</v>
      </c>
      <c r="J120" s="38">
        <f t="shared" si="43"/>
        <v>0</v>
      </c>
      <c r="K120" s="39">
        <v>0</v>
      </c>
      <c r="L120" s="40">
        <f t="shared" si="44"/>
        <v>0</v>
      </c>
      <c r="M120" s="40">
        <f t="shared" si="45"/>
        <v>0</v>
      </c>
      <c r="N120" s="40">
        <v>0</v>
      </c>
      <c r="O120" s="40">
        <f t="shared" si="46"/>
        <v>0</v>
      </c>
      <c r="P120" s="40">
        <f t="shared" si="47"/>
        <v>0</v>
      </c>
      <c r="Q120" s="30">
        <f t="shared" si="48"/>
        <v>0</v>
      </c>
      <c r="R120" s="145"/>
      <c r="S120" s="145"/>
      <c r="T120" s="145"/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145"/>
      <c r="AJ120" s="145"/>
      <c r="AK120" s="143"/>
      <c r="AL120" s="143"/>
      <c r="AM120" s="143"/>
      <c r="AN120" s="143"/>
      <c r="AO120" s="143"/>
      <c r="AP120" s="143"/>
      <c r="AQ120" s="143"/>
      <c r="AR120" s="143"/>
      <c r="AS120" s="143"/>
      <c r="AT120" s="143"/>
      <c r="AU120" s="143"/>
      <c r="AV120" s="143"/>
      <c r="AW120" s="143"/>
      <c r="AX120" s="143"/>
      <c r="AY120" s="143"/>
      <c r="AZ120" s="143"/>
      <c r="BA120" s="143"/>
      <c r="BB120" s="143"/>
      <c r="BC120" s="143"/>
      <c r="BD120" s="143"/>
      <c r="BE120" s="143"/>
      <c r="BF120" s="143"/>
      <c r="BG120" s="143"/>
      <c r="BH120" s="143"/>
      <c r="BI120" s="143"/>
      <c r="BJ120" s="143"/>
      <c r="BK120" s="143"/>
      <c r="BL120" s="143"/>
      <c r="BM120" s="143"/>
      <c r="BN120" s="143"/>
      <c r="BO120" s="143"/>
      <c r="BP120" s="143"/>
      <c r="BQ120" s="143"/>
      <c r="BR120" s="143"/>
      <c r="BS120" s="143"/>
      <c r="BT120" s="143"/>
      <c r="BU120" s="143"/>
      <c r="BV120" s="143"/>
      <c r="BW120" s="143"/>
      <c r="BX120" s="143"/>
      <c r="BY120" s="143"/>
      <c r="BZ120" s="143"/>
      <c r="CA120" s="143"/>
      <c r="CB120" s="143"/>
      <c r="CC120" s="143"/>
      <c r="CD120" s="143"/>
      <c r="CE120" s="143"/>
      <c r="CF120" s="143"/>
      <c r="CG120" s="143"/>
      <c r="CH120" s="143"/>
      <c r="CI120" s="143"/>
      <c r="CJ120" s="143"/>
      <c r="CK120" s="143"/>
      <c r="CL120" s="143"/>
      <c r="CM120" s="143"/>
      <c r="CN120" s="143"/>
      <c r="CO120" s="143"/>
      <c r="CP120" s="143"/>
      <c r="CQ120" s="143"/>
      <c r="CR120" s="143"/>
      <c r="CS120" s="143"/>
      <c r="CT120" s="143"/>
      <c r="CU120" s="143"/>
      <c r="CV120" s="143"/>
      <c r="CW120" s="143"/>
      <c r="CX120" s="143"/>
      <c r="CY120" s="143"/>
      <c r="CZ120" s="143"/>
      <c r="DA120" s="143"/>
      <c r="DB120" s="143"/>
      <c r="DC120" s="143"/>
      <c r="DD120" s="143"/>
      <c r="DE120" s="143"/>
      <c r="DF120" s="143"/>
      <c r="DG120" s="143"/>
      <c r="DH120" s="143"/>
      <c r="DI120" s="143"/>
      <c r="DJ120" s="143"/>
      <c r="DK120" s="143"/>
      <c r="DL120" s="143"/>
      <c r="DM120" s="143"/>
      <c r="DN120" s="143"/>
      <c r="DO120" s="143"/>
      <c r="DP120" s="143"/>
      <c r="DQ120" s="143"/>
      <c r="DR120" s="143"/>
      <c r="DS120" s="143"/>
      <c r="DT120" s="143"/>
      <c r="DU120" s="143"/>
      <c r="DV120" s="143"/>
      <c r="DW120" s="143"/>
      <c r="DX120" s="143"/>
      <c r="DY120" s="143"/>
      <c r="DZ120" s="143"/>
      <c r="EA120" s="143"/>
      <c r="EB120" s="143"/>
      <c r="EC120" s="143"/>
      <c r="ED120" s="143"/>
      <c r="EE120" s="143"/>
      <c r="EF120" s="143"/>
      <c r="EG120" s="143"/>
      <c r="EH120" s="143"/>
      <c r="EI120" s="143"/>
      <c r="EJ120" s="143"/>
      <c r="EK120" s="143"/>
      <c r="EL120" s="143"/>
      <c r="EM120" s="143"/>
      <c r="EN120" s="143"/>
      <c r="EO120" s="143"/>
      <c r="EP120" s="143"/>
      <c r="EQ120" s="143"/>
      <c r="ER120" s="143"/>
      <c r="ES120" s="143"/>
      <c r="ET120" s="143"/>
      <c r="EU120" s="143"/>
      <c r="EV120" s="143"/>
      <c r="EW120" s="143"/>
      <c r="EX120" s="143"/>
      <c r="EY120" s="143"/>
      <c r="EZ120" s="143"/>
      <c r="FA120" s="143"/>
      <c r="FB120" s="143"/>
      <c r="FC120" s="143"/>
    </row>
    <row r="121" spans="1:159" s="73" customFormat="1">
      <c r="A121" s="74">
        <f>IF(F121&lt;&gt;"",1+MAX($A$2:A120),"")</f>
        <v>90</v>
      </c>
      <c r="B121" s="32"/>
      <c r="C121" s="36"/>
      <c r="D121" s="119" t="s">
        <v>127</v>
      </c>
      <c r="E121" s="120">
        <f>1107*2</f>
        <v>2214</v>
      </c>
      <c r="F121" s="63">
        <v>0.1</v>
      </c>
      <c r="G121" s="64">
        <f t="shared" ref="G121:G128" si="50">E121*(1+F121)</f>
        <v>2435.4</v>
      </c>
      <c r="H121" s="71" t="s">
        <v>37</v>
      </c>
      <c r="I121" s="37">
        <v>0</v>
      </c>
      <c r="J121" s="38">
        <f t="shared" si="43"/>
        <v>0</v>
      </c>
      <c r="K121" s="39">
        <v>0</v>
      </c>
      <c r="L121" s="40">
        <f t="shared" si="44"/>
        <v>0</v>
      </c>
      <c r="M121" s="40">
        <f t="shared" si="45"/>
        <v>0</v>
      </c>
      <c r="N121" s="40">
        <v>0</v>
      </c>
      <c r="O121" s="40">
        <f t="shared" si="46"/>
        <v>0</v>
      </c>
      <c r="P121" s="40">
        <f t="shared" si="47"/>
        <v>0</v>
      </c>
      <c r="Q121" s="30">
        <f t="shared" si="48"/>
        <v>0</v>
      </c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  <c r="AU121" s="143"/>
      <c r="AV121" s="143"/>
      <c r="AW121" s="143"/>
      <c r="AX121" s="143"/>
      <c r="AY121" s="143"/>
      <c r="AZ121" s="143"/>
      <c r="BA121" s="143"/>
      <c r="BB121" s="143"/>
      <c r="BC121" s="143"/>
      <c r="BD121" s="143"/>
      <c r="BE121" s="143"/>
      <c r="BF121" s="143"/>
      <c r="BG121" s="143"/>
      <c r="BH121" s="143"/>
      <c r="BI121" s="143"/>
      <c r="BJ121" s="143"/>
      <c r="BK121" s="143"/>
      <c r="BL121" s="143"/>
      <c r="BM121" s="143"/>
      <c r="BN121" s="143"/>
      <c r="BO121" s="143"/>
      <c r="BP121" s="143"/>
      <c r="BQ121" s="143"/>
      <c r="BR121" s="143"/>
      <c r="BS121" s="143"/>
      <c r="BT121" s="143"/>
      <c r="BU121" s="143"/>
      <c r="BV121" s="143"/>
      <c r="BW121" s="143"/>
      <c r="BX121" s="143"/>
      <c r="BY121" s="143"/>
      <c r="BZ121" s="143"/>
      <c r="CA121" s="143"/>
      <c r="CB121" s="143"/>
      <c r="CC121" s="143"/>
      <c r="CD121" s="143"/>
      <c r="CE121" s="143"/>
      <c r="CF121" s="143"/>
      <c r="CG121" s="143"/>
      <c r="CH121" s="143"/>
      <c r="CI121" s="143"/>
      <c r="CJ121" s="143"/>
      <c r="CK121" s="143"/>
      <c r="CL121" s="143"/>
      <c r="CM121" s="143"/>
      <c r="CN121" s="143"/>
      <c r="CO121" s="143"/>
      <c r="CP121" s="143"/>
      <c r="CQ121" s="143"/>
      <c r="CR121" s="143"/>
      <c r="CS121" s="143"/>
      <c r="CT121" s="143"/>
      <c r="CU121" s="143"/>
      <c r="CV121" s="143"/>
      <c r="CW121" s="143"/>
      <c r="CX121" s="143"/>
      <c r="CY121" s="143"/>
      <c r="CZ121" s="143"/>
      <c r="DA121" s="143"/>
      <c r="DB121" s="143"/>
      <c r="DC121" s="143"/>
      <c r="DD121" s="143"/>
      <c r="DE121" s="143"/>
      <c r="DF121" s="143"/>
      <c r="DG121" s="143"/>
      <c r="DH121" s="143"/>
      <c r="DI121" s="143"/>
      <c r="DJ121" s="143"/>
      <c r="DK121" s="143"/>
      <c r="DL121" s="143"/>
      <c r="DM121" s="143"/>
      <c r="DN121" s="143"/>
      <c r="DO121" s="143"/>
      <c r="DP121" s="143"/>
      <c r="DQ121" s="143"/>
      <c r="DR121" s="143"/>
      <c r="DS121" s="143"/>
      <c r="DT121" s="143"/>
      <c r="DU121" s="143"/>
      <c r="DV121" s="143"/>
      <c r="DW121" s="143"/>
      <c r="DX121" s="143"/>
      <c r="DY121" s="143"/>
      <c r="DZ121" s="143"/>
      <c r="EA121" s="143"/>
      <c r="EB121" s="143"/>
      <c r="EC121" s="143"/>
      <c r="ED121" s="143"/>
      <c r="EE121" s="143"/>
      <c r="EF121" s="143"/>
      <c r="EG121" s="143"/>
      <c r="EH121" s="143"/>
      <c r="EI121" s="143"/>
      <c r="EJ121" s="143"/>
      <c r="EK121" s="143"/>
      <c r="EL121" s="143"/>
      <c r="EM121" s="143"/>
      <c r="EN121" s="143"/>
      <c r="EO121" s="143"/>
      <c r="EP121" s="143"/>
      <c r="EQ121" s="143"/>
      <c r="ER121" s="143"/>
      <c r="ES121" s="143"/>
      <c r="ET121" s="143"/>
      <c r="EU121" s="143"/>
      <c r="EV121" s="143"/>
      <c r="EW121" s="143"/>
      <c r="EX121" s="143"/>
      <c r="EY121" s="143"/>
      <c r="EZ121" s="143"/>
      <c r="FA121" s="143"/>
      <c r="FB121" s="143"/>
      <c r="FC121" s="143"/>
    </row>
    <row r="122" spans="1:159" s="73" customFormat="1">
      <c r="A122" s="74">
        <f>IF(F122&lt;&gt;"",1+MAX($A$2:A121),"")</f>
        <v>91</v>
      </c>
      <c r="B122" s="32"/>
      <c r="C122" s="36"/>
      <c r="D122" s="121" t="s">
        <v>107</v>
      </c>
      <c r="E122" s="120">
        <f>ROUNDUP(E121/32,0)</f>
        <v>70</v>
      </c>
      <c r="F122" s="63">
        <v>0</v>
      </c>
      <c r="G122" s="64">
        <f t="shared" si="50"/>
        <v>70</v>
      </c>
      <c r="H122" s="65" t="s">
        <v>38</v>
      </c>
      <c r="I122" s="37">
        <v>0</v>
      </c>
      <c r="J122" s="38">
        <f t="shared" si="43"/>
        <v>0</v>
      </c>
      <c r="K122" s="39">
        <v>0</v>
      </c>
      <c r="L122" s="40">
        <f t="shared" si="44"/>
        <v>0</v>
      </c>
      <c r="M122" s="40">
        <f t="shared" si="45"/>
        <v>0</v>
      </c>
      <c r="N122" s="40">
        <v>0</v>
      </c>
      <c r="O122" s="40">
        <f t="shared" si="46"/>
        <v>0</v>
      </c>
      <c r="P122" s="40">
        <f t="shared" si="47"/>
        <v>0</v>
      </c>
      <c r="Q122" s="30">
        <f t="shared" si="48"/>
        <v>0</v>
      </c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  <c r="AU122" s="143"/>
      <c r="AV122" s="143"/>
      <c r="AW122" s="143"/>
      <c r="AX122" s="143"/>
      <c r="AY122" s="143"/>
      <c r="AZ122" s="143"/>
      <c r="BA122" s="143"/>
      <c r="BB122" s="143"/>
      <c r="BC122" s="143"/>
      <c r="BD122" s="143"/>
      <c r="BE122" s="143"/>
      <c r="BF122" s="143"/>
      <c r="BG122" s="143"/>
      <c r="BH122" s="143"/>
      <c r="BI122" s="143"/>
      <c r="BJ122" s="143"/>
      <c r="BK122" s="143"/>
      <c r="BL122" s="143"/>
      <c r="BM122" s="143"/>
      <c r="BN122" s="143"/>
      <c r="BO122" s="143"/>
      <c r="BP122" s="143"/>
      <c r="BQ122" s="143"/>
      <c r="BR122" s="143"/>
      <c r="BS122" s="143"/>
      <c r="BT122" s="143"/>
      <c r="BU122" s="143"/>
      <c r="BV122" s="143"/>
      <c r="BW122" s="143"/>
      <c r="BX122" s="143"/>
      <c r="BY122" s="143"/>
      <c r="BZ122" s="143"/>
      <c r="CA122" s="143"/>
      <c r="CB122" s="143"/>
      <c r="CC122" s="143"/>
      <c r="CD122" s="143"/>
      <c r="CE122" s="143"/>
      <c r="CF122" s="143"/>
      <c r="CG122" s="143"/>
      <c r="CH122" s="143"/>
      <c r="CI122" s="143"/>
      <c r="CJ122" s="143"/>
      <c r="CK122" s="143"/>
      <c r="CL122" s="143"/>
      <c r="CM122" s="143"/>
      <c r="CN122" s="143"/>
      <c r="CO122" s="143"/>
      <c r="CP122" s="143"/>
      <c r="CQ122" s="143"/>
      <c r="CR122" s="143"/>
      <c r="CS122" s="143"/>
      <c r="CT122" s="143"/>
      <c r="CU122" s="143"/>
      <c r="CV122" s="143"/>
      <c r="CW122" s="143"/>
      <c r="CX122" s="143"/>
      <c r="CY122" s="143"/>
      <c r="CZ122" s="143"/>
      <c r="DA122" s="143"/>
      <c r="DB122" s="143"/>
      <c r="DC122" s="143"/>
      <c r="DD122" s="143"/>
      <c r="DE122" s="143"/>
      <c r="DF122" s="143"/>
      <c r="DG122" s="143"/>
      <c r="DH122" s="143"/>
      <c r="DI122" s="143"/>
      <c r="DJ122" s="143"/>
      <c r="DK122" s="143"/>
      <c r="DL122" s="143"/>
      <c r="DM122" s="143"/>
      <c r="DN122" s="143"/>
      <c r="DO122" s="143"/>
      <c r="DP122" s="143"/>
      <c r="DQ122" s="143"/>
      <c r="DR122" s="143"/>
      <c r="DS122" s="143"/>
      <c r="DT122" s="143"/>
      <c r="DU122" s="143"/>
      <c r="DV122" s="143"/>
      <c r="DW122" s="143"/>
      <c r="DX122" s="143"/>
      <c r="DY122" s="143"/>
      <c r="DZ122" s="143"/>
      <c r="EA122" s="143"/>
      <c r="EB122" s="143"/>
      <c r="EC122" s="143"/>
      <c r="ED122" s="143"/>
      <c r="EE122" s="143"/>
      <c r="EF122" s="143"/>
      <c r="EG122" s="143"/>
      <c r="EH122" s="143"/>
      <c r="EI122" s="143"/>
      <c r="EJ122" s="143"/>
      <c r="EK122" s="143"/>
      <c r="EL122" s="143"/>
      <c r="EM122" s="143"/>
      <c r="EN122" s="143"/>
      <c r="EO122" s="143"/>
      <c r="EP122" s="143"/>
      <c r="EQ122" s="143"/>
      <c r="ER122" s="143"/>
      <c r="ES122" s="143"/>
      <c r="ET122" s="143"/>
      <c r="EU122" s="143"/>
      <c r="EV122" s="143"/>
      <c r="EW122" s="143"/>
      <c r="EX122" s="143"/>
      <c r="EY122" s="143"/>
      <c r="EZ122" s="143"/>
      <c r="FA122" s="143"/>
      <c r="FB122" s="143"/>
      <c r="FC122" s="143"/>
    </row>
    <row r="123" spans="1:159" s="73" customFormat="1">
      <c r="A123" s="74">
        <f>IF(F123&lt;&gt;"",1+MAX($A$2:A122),"")</f>
        <v>92</v>
      </c>
      <c r="B123" s="32"/>
      <c r="C123" s="36"/>
      <c r="D123" s="121" t="s">
        <v>110</v>
      </c>
      <c r="E123" s="120">
        <f>ROUNDUP(E121*1.33,0)</f>
        <v>2945</v>
      </c>
      <c r="F123" s="63">
        <v>0</v>
      </c>
      <c r="G123" s="64">
        <f t="shared" si="50"/>
        <v>2945</v>
      </c>
      <c r="H123" s="65" t="s">
        <v>38</v>
      </c>
      <c r="I123" s="37">
        <v>0</v>
      </c>
      <c r="J123" s="38">
        <f t="shared" si="43"/>
        <v>0</v>
      </c>
      <c r="K123" s="39">
        <v>0</v>
      </c>
      <c r="L123" s="40">
        <f t="shared" si="44"/>
        <v>0</v>
      </c>
      <c r="M123" s="40">
        <f t="shared" si="45"/>
        <v>0</v>
      </c>
      <c r="N123" s="40">
        <v>0</v>
      </c>
      <c r="O123" s="40">
        <f t="shared" si="46"/>
        <v>0</v>
      </c>
      <c r="P123" s="40">
        <f t="shared" si="47"/>
        <v>0</v>
      </c>
      <c r="Q123" s="30">
        <f t="shared" si="48"/>
        <v>0</v>
      </c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  <c r="AU123" s="143"/>
      <c r="AV123" s="143"/>
      <c r="AW123" s="143"/>
      <c r="AX123" s="143"/>
      <c r="AY123" s="143"/>
      <c r="AZ123" s="143"/>
      <c r="BA123" s="143"/>
      <c r="BB123" s="143"/>
      <c r="BC123" s="143"/>
      <c r="BD123" s="143"/>
      <c r="BE123" s="143"/>
      <c r="BF123" s="143"/>
      <c r="BG123" s="143"/>
      <c r="BH123" s="143"/>
      <c r="BI123" s="143"/>
      <c r="BJ123" s="143"/>
      <c r="BK123" s="143"/>
      <c r="BL123" s="143"/>
      <c r="BM123" s="143"/>
      <c r="BN123" s="143"/>
      <c r="BO123" s="143"/>
      <c r="BP123" s="143"/>
      <c r="BQ123" s="143"/>
      <c r="BR123" s="143"/>
      <c r="BS123" s="143"/>
      <c r="BT123" s="143"/>
      <c r="BU123" s="143"/>
      <c r="BV123" s="143"/>
      <c r="BW123" s="143"/>
      <c r="BX123" s="143"/>
      <c r="BY123" s="143"/>
      <c r="BZ123" s="143"/>
      <c r="CA123" s="143"/>
      <c r="CB123" s="143"/>
      <c r="CC123" s="143"/>
      <c r="CD123" s="143"/>
      <c r="CE123" s="143"/>
      <c r="CF123" s="143"/>
      <c r="CG123" s="143"/>
      <c r="CH123" s="143"/>
      <c r="CI123" s="143"/>
      <c r="CJ123" s="143"/>
      <c r="CK123" s="143"/>
      <c r="CL123" s="143"/>
      <c r="CM123" s="143"/>
      <c r="CN123" s="143"/>
      <c r="CO123" s="143"/>
      <c r="CP123" s="143"/>
      <c r="CQ123" s="143"/>
      <c r="CR123" s="143"/>
      <c r="CS123" s="143"/>
      <c r="CT123" s="143"/>
      <c r="CU123" s="143"/>
      <c r="CV123" s="143"/>
      <c r="CW123" s="143"/>
      <c r="CX123" s="143"/>
      <c r="CY123" s="143"/>
      <c r="CZ123" s="143"/>
      <c r="DA123" s="143"/>
      <c r="DB123" s="143"/>
      <c r="DC123" s="143"/>
      <c r="DD123" s="143"/>
      <c r="DE123" s="143"/>
      <c r="DF123" s="143"/>
      <c r="DG123" s="143"/>
      <c r="DH123" s="143"/>
      <c r="DI123" s="143"/>
      <c r="DJ123" s="143"/>
      <c r="DK123" s="143"/>
      <c r="DL123" s="143"/>
      <c r="DM123" s="143"/>
      <c r="DN123" s="143"/>
      <c r="DO123" s="143"/>
      <c r="DP123" s="143"/>
      <c r="DQ123" s="143"/>
      <c r="DR123" s="143"/>
      <c r="DS123" s="143"/>
      <c r="DT123" s="143"/>
      <c r="DU123" s="143"/>
      <c r="DV123" s="143"/>
      <c r="DW123" s="143"/>
      <c r="DX123" s="143"/>
      <c r="DY123" s="143"/>
      <c r="DZ123" s="143"/>
      <c r="EA123" s="143"/>
      <c r="EB123" s="143"/>
      <c r="EC123" s="143"/>
      <c r="ED123" s="143"/>
      <c r="EE123" s="143"/>
      <c r="EF123" s="143"/>
      <c r="EG123" s="143"/>
      <c r="EH123" s="143"/>
      <c r="EI123" s="143"/>
      <c r="EJ123" s="143"/>
      <c r="EK123" s="143"/>
      <c r="EL123" s="143"/>
      <c r="EM123" s="143"/>
      <c r="EN123" s="143"/>
      <c r="EO123" s="143"/>
      <c r="EP123" s="143"/>
      <c r="EQ123" s="143"/>
      <c r="ER123" s="143"/>
      <c r="ES123" s="143"/>
      <c r="ET123" s="143"/>
      <c r="EU123" s="143"/>
      <c r="EV123" s="143"/>
      <c r="EW123" s="143"/>
      <c r="EX123" s="143"/>
      <c r="EY123" s="143"/>
      <c r="EZ123" s="143"/>
      <c r="FA123" s="143"/>
      <c r="FB123" s="143"/>
      <c r="FC123" s="143"/>
    </row>
    <row r="124" spans="1:159" s="73" customFormat="1">
      <c r="A124" s="74">
        <f>IF(F124&lt;&gt;"",1+MAX($A$2:A123),"")</f>
        <v>93</v>
      </c>
      <c r="B124" s="32"/>
      <c r="C124" s="36"/>
      <c r="D124" s="121" t="s">
        <v>111</v>
      </c>
      <c r="E124" s="120">
        <f>ROUNDUP(E122*16,0)</f>
        <v>1120</v>
      </c>
      <c r="F124" s="63">
        <v>0.05</v>
      </c>
      <c r="G124" s="64">
        <f t="shared" si="50"/>
        <v>1176</v>
      </c>
      <c r="H124" s="65" t="s">
        <v>39</v>
      </c>
      <c r="I124" s="37">
        <v>0</v>
      </c>
      <c r="J124" s="38">
        <f t="shared" si="43"/>
        <v>0</v>
      </c>
      <c r="K124" s="39">
        <v>0</v>
      </c>
      <c r="L124" s="40">
        <f t="shared" si="44"/>
        <v>0</v>
      </c>
      <c r="M124" s="40">
        <f t="shared" si="45"/>
        <v>0</v>
      </c>
      <c r="N124" s="40">
        <v>0</v>
      </c>
      <c r="O124" s="40">
        <f t="shared" si="46"/>
        <v>0</v>
      </c>
      <c r="P124" s="40">
        <f t="shared" si="47"/>
        <v>0</v>
      </c>
      <c r="Q124" s="30">
        <f t="shared" si="48"/>
        <v>0</v>
      </c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  <c r="AU124" s="143"/>
      <c r="AV124" s="143"/>
      <c r="AW124" s="143"/>
      <c r="AX124" s="143"/>
      <c r="AY124" s="143"/>
      <c r="AZ124" s="143"/>
      <c r="BA124" s="143"/>
      <c r="BB124" s="143"/>
      <c r="BC124" s="143"/>
      <c r="BD124" s="143"/>
      <c r="BE124" s="143"/>
      <c r="BF124" s="143"/>
      <c r="BG124" s="143"/>
      <c r="BH124" s="143"/>
      <c r="BI124" s="143"/>
      <c r="BJ124" s="143"/>
      <c r="BK124" s="143"/>
      <c r="BL124" s="143"/>
      <c r="BM124" s="143"/>
      <c r="BN124" s="143"/>
      <c r="BO124" s="143"/>
      <c r="BP124" s="143"/>
      <c r="BQ124" s="143"/>
      <c r="BR124" s="143"/>
      <c r="BS124" s="143"/>
      <c r="BT124" s="143"/>
      <c r="BU124" s="143"/>
      <c r="BV124" s="143"/>
      <c r="BW124" s="143"/>
      <c r="BX124" s="143"/>
      <c r="BY124" s="143"/>
      <c r="BZ124" s="143"/>
      <c r="CA124" s="143"/>
      <c r="CB124" s="143"/>
      <c r="CC124" s="143"/>
      <c r="CD124" s="143"/>
      <c r="CE124" s="143"/>
      <c r="CF124" s="143"/>
      <c r="CG124" s="143"/>
      <c r="CH124" s="143"/>
      <c r="CI124" s="143"/>
      <c r="CJ124" s="143"/>
      <c r="CK124" s="143"/>
      <c r="CL124" s="143"/>
      <c r="CM124" s="143"/>
      <c r="CN124" s="143"/>
      <c r="CO124" s="143"/>
      <c r="CP124" s="143"/>
      <c r="CQ124" s="143"/>
      <c r="CR124" s="143"/>
      <c r="CS124" s="143"/>
      <c r="CT124" s="143"/>
      <c r="CU124" s="143"/>
      <c r="CV124" s="143"/>
      <c r="CW124" s="143"/>
      <c r="CX124" s="143"/>
      <c r="CY124" s="143"/>
      <c r="CZ124" s="143"/>
      <c r="DA124" s="143"/>
      <c r="DB124" s="143"/>
      <c r="DC124" s="143"/>
      <c r="DD124" s="143"/>
      <c r="DE124" s="143"/>
      <c r="DF124" s="143"/>
      <c r="DG124" s="143"/>
      <c r="DH124" s="143"/>
      <c r="DI124" s="143"/>
      <c r="DJ124" s="143"/>
      <c r="DK124" s="143"/>
      <c r="DL124" s="143"/>
      <c r="DM124" s="143"/>
      <c r="DN124" s="143"/>
      <c r="DO124" s="143"/>
      <c r="DP124" s="143"/>
      <c r="DQ124" s="143"/>
      <c r="DR124" s="143"/>
      <c r="DS124" s="143"/>
      <c r="DT124" s="143"/>
      <c r="DU124" s="143"/>
      <c r="DV124" s="143"/>
      <c r="DW124" s="143"/>
      <c r="DX124" s="143"/>
      <c r="DY124" s="143"/>
      <c r="DZ124" s="143"/>
      <c r="EA124" s="143"/>
      <c r="EB124" s="143"/>
      <c r="EC124" s="143"/>
      <c r="ED124" s="143"/>
      <c r="EE124" s="143"/>
      <c r="EF124" s="143"/>
      <c r="EG124" s="143"/>
      <c r="EH124" s="143"/>
      <c r="EI124" s="143"/>
      <c r="EJ124" s="143"/>
      <c r="EK124" s="143"/>
      <c r="EL124" s="143"/>
      <c r="EM124" s="143"/>
      <c r="EN124" s="143"/>
      <c r="EO124" s="143"/>
      <c r="EP124" s="143"/>
      <c r="EQ124" s="143"/>
      <c r="ER124" s="143"/>
      <c r="ES124" s="143"/>
      <c r="ET124" s="143"/>
      <c r="EU124" s="143"/>
      <c r="EV124" s="143"/>
      <c r="EW124" s="143"/>
      <c r="EX124" s="143"/>
      <c r="EY124" s="143"/>
      <c r="EZ124" s="143"/>
      <c r="FA124" s="143"/>
      <c r="FB124" s="143"/>
      <c r="FC124" s="143"/>
    </row>
    <row r="125" spans="1:159" s="73" customFormat="1">
      <c r="A125" s="74">
        <f>IF(F125&lt;&gt;"",1+MAX($A$2:A124),"")</f>
        <v>94</v>
      </c>
      <c r="B125" s="32"/>
      <c r="C125" s="36"/>
      <c r="D125" s="121" t="s">
        <v>112</v>
      </c>
      <c r="E125" s="120">
        <f>E121*0.084</f>
        <v>185.976</v>
      </c>
      <c r="F125" s="35">
        <v>0.05</v>
      </c>
      <c r="G125" s="64">
        <f t="shared" si="50"/>
        <v>195.2748</v>
      </c>
      <c r="H125" s="65" t="s">
        <v>113</v>
      </c>
      <c r="I125" s="37">
        <v>0</v>
      </c>
      <c r="J125" s="38">
        <f t="shared" si="43"/>
        <v>0</v>
      </c>
      <c r="K125" s="39">
        <v>0</v>
      </c>
      <c r="L125" s="40">
        <f t="shared" si="44"/>
        <v>0</v>
      </c>
      <c r="M125" s="40">
        <f t="shared" si="45"/>
        <v>0</v>
      </c>
      <c r="N125" s="40">
        <v>0</v>
      </c>
      <c r="O125" s="40">
        <f t="shared" si="46"/>
        <v>0</v>
      </c>
      <c r="P125" s="40">
        <f t="shared" si="47"/>
        <v>0</v>
      </c>
      <c r="Q125" s="30">
        <f t="shared" si="48"/>
        <v>0</v>
      </c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  <c r="AU125" s="143"/>
      <c r="AV125" s="143"/>
      <c r="AW125" s="143"/>
      <c r="AX125" s="143"/>
      <c r="AY125" s="143"/>
      <c r="AZ125" s="143"/>
      <c r="BA125" s="143"/>
      <c r="BB125" s="143"/>
      <c r="BC125" s="143"/>
      <c r="BD125" s="143"/>
      <c r="BE125" s="143"/>
      <c r="BF125" s="143"/>
      <c r="BG125" s="143"/>
      <c r="BH125" s="143"/>
      <c r="BI125" s="143"/>
      <c r="BJ125" s="143"/>
      <c r="BK125" s="143"/>
      <c r="BL125" s="143"/>
      <c r="BM125" s="143"/>
      <c r="BN125" s="143"/>
      <c r="BO125" s="143"/>
      <c r="BP125" s="143"/>
      <c r="BQ125" s="143"/>
      <c r="BR125" s="143"/>
      <c r="BS125" s="143"/>
      <c r="BT125" s="143"/>
      <c r="BU125" s="143"/>
      <c r="BV125" s="143"/>
      <c r="BW125" s="143"/>
      <c r="BX125" s="143"/>
      <c r="BY125" s="143"/>
      <c r="BZ125" s="143"/>
      <c r="CA125" s="143"/>
      <c r="CB125" s="143"/>
      <c r="CC125" s="143"/>
      <c r="CD125" s="143"/>
      <c r="CE125" s="143"/>
      <c r="CF125" s="143"/>
      <c r="CG125" s="143"/>
      <c r="CH125" s="143"/>
      <c r="CI125" s="143"/>
      <c r="CJ125" s="143"/>
      <c r="CK125" s="143"/>
      <c r="CL125" s="143"/>
      <c r="CM125" s="143"/>
      <c r="CN125" s="143"/>
      <c r="CO125" s="143"/>
      <c r="CP125" s="143"/>
      <c r="CQ125" s="143"/>
      <c r="CR125" s="143"/>
      <c r="CS125" s="143"/>
      <c r="CT125" s="143"/>
      <c r="CU125" s="143"/>
      <c r="CV125" s="143"/>
      <c r="CW125" s="143"/>
      <c r="CX125" s="143"/>
      <c r="CY125" s="143"/>
      <c r="CZ125" s="143"/>
      <c r="DA125" s="143"/>
      <c r="DB125" s="143"/>
      <c r="DC125" s="143"/>
      <c r="DD125" s="143"/>
      <c r="DE125" s="143"/>
      <c r="DF125" s="143"/>
      <c r="DG125" s="143"/>
      <c r="DH125" s="143"/>
      <c r="DI125" s="143"/>
      <c r="DJ125" s="143"/>
      <c r="DK125" s="143"/>
      <c r="DL125" s="143"/>
      <c r="DM125" s="143"/>
      <c r="DN125" s="143"/>
      <c r="DO125" s="143"/>
      <c r="DP125" s="143"/>
      <c r="DQ125" s="143"/>
      <c r="DR125" s="143"/>
      <c r="DS125" s="143"/>
      <c r="DT125" s="143"/>
      <c r="DU125" s="143"/>
      <c r="DV125" s="143"/>
      <c r="DW125" s="143"/>
      <c r="DX125" s="143"/>
      <c r="DY125" s="143"/>
      <c r="DZ125" s="143"/>
      <c r="EA125" s="143"/>
      <c r="EB125" s="143"/>
      <c r="EC125" s="143"/>
      <c r="ED125" s="143"/>
      <c r="EE125" s="143"/>
      <c r="EF125" s="143"/>
      <c r="EG125" s="143"/>
      <c r="EH125" s="143"/>
      <c r="EI125" s="143"/>
      <c r="EJ125" s="143"/>
      <c r="EK125" s="143"/>
      <c r="EL125" s="143"/>
      <c r="EM125" s="143"/>
      <c r="EN125" s="143"/>
      <c r="EO125" s="143"/>
      <c r="EP125" s="143"/>
      <c r="EQ125" s="143"/>
      <c r="ER125" s="143"/>
      <c r="ES125" s="143"/>
      <c r="ET125" s="143"/>
      <c r="EU125" s="143"/>
      <c r="EV125" s="143"/>
      <c r="EW125" s="143"/>
      <c r="EX125" s="143"/>
      <c r="EY125" s="143"/>
      <c r="EZ125" s="143"/>
      <c r="FA125" s="143"/>
      <c r="FB125" s="143"/>
      <c r="FC125" s="143"/>
    </row>
    <row r="126" spans="1:159" s="73" customFormat="1">
      <c r="A126" s="74">
        <f>IF(F126&lt;&gt;"",1+MAX($A$2:A125),"")</f>
        <v>95</v>
      </c>
      <c r="B126" s="32"/>
      <c r="C126" s="36"/>
      <c r="D126" s="119" t="s">
        <v>128</v>
      </c>
      <c r="E126" s="120">
        <f>1107/2</f>
        <v>553.5</v>
      </c>
      <c r="F126" s="63">
        <v>0.05</v>
      </c>
      <c r="G126" s="64">
        <f t="shared" si="50"/>
        <v>581.17500000000007</v>
      </c>
      <c r="H126" s="71" t="s">
        <v>39</v>
      </c>
      <c r="I126" s="37">
        <v>0</v>
      </c>
      <c r="J126" s="38">
        <f t="shared" si="43"/>
        <v>0</v>
      </c>
      <c r="K126" s="39">
        <v>0</v>
      </c>
      <c r="L126" s="40">
        <f t="shared" si="44"/>
        <v>0</v>
      </c>
      <c r="M126" s="40">
        <f t="shared" si="45"/>
        <v>0</v>
      </c>
      <c r="N126" s="40">
        <v>0</v>
      </c>
      <c r="O126" s="40">
        <f t="shared" si="46"/>
        <v>0</v>
      </c>
      <c r="P126" s="40">
        <f t="shared" si="47"/>
        <v>0</v>
      </c>
      <c r="Q126" s="30">
        <f t="shared" si="48"/>
        <v>0</v>
      </c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143"/>
      <c r="CB126" s="143"/>
      <c r="CC126" s="143"/>
      <c r="CD126" s="143"/>
      <c r="CE126" s="143"/>
      <c r="CF126" s="143"/>
      <c r="CG126" s="143"/>
      <c r="CH126" s="143"/>
      <c r="CI126" s="143"/>
      <c r="CJ126" s="143"/>
      <c r="CK126" s="143"/>
      <c r="CL126" s="143"/>
      <c r="CM126" s="143"/>
      <c r="CN126" s="143"/>
      <c r="CO126" s="143"/>
      <c r="CP126" s="143"/>
      <c r="CQ126" s="143"/>
      <c r="CR126" s="143"/>
      <c r="CS126" s="143"/>
      <c r="CT126" s="143"/>
      <c r="CU126" s="143"/>
      <c r="CV126" s="143"/>
      <c r="CW126" s="143"/>
      <c r="CX126" s="143"/>
      <c r="CY126" s="143"/>
      <c r="CZ126" s="143"/>
      <c r="DA126" s="143"/>
      <c r="DB126" s="143"/>
      <c r="DC126" s="143"/>
      <c r="DD126" s="143"/>
      <c r="DE126" s="143"/>
      <c r="DF126" s="143"/>
      <c r="DG126" s="143"/>
      <c r="DH126" s="143"/>
      <c r="DI126" s="143"/>
      <c r="DJ126" s="143"/>
      <c r="DK126" s="143"/>
      <c r="DL126" s="143"/>
      <c r="DM126" s="143"/>
      <c r="DN126" s="143"/>
      <c r="DO126" s="143"/>
      <c r="DP126" s="143"/>
      <c r="DQ126" s="143"/>
      <c r="DR126" s="143"/>
      <c r="DS126" s="143"/>
      <c r="DT126" s="143"/>
      <c r="DU126" s="143"/>
      <c r="DV126" s="143"/>
      <c r="DW126" s="143"/>
      <c r="DX126" s="143"/>
      <c r="DY126" s="143"/>
      <c r="DZ126" s="143"/>
      <c r="EA126" s="143"/>
      <c r="EB126" s="143"/>
      <c r="EC126" s="143"/>
      <c r="ED126" s="143"/>
      <c r="EE126" s="143"/>
      <c r="EF126" s="143"/>
      <c r="EG126" s="143"/>
      <c r="EH126" s="143"/>
      <c r="EI126" s="143"/>
      <c r="EJ126" s="143"/>
      <c r="EK126" s="143"/>
      <c r="EL126" s="143"/>
      <c r="EM126" s="143"/>
      <c r="EN126" s="143"/>
      <c r="EO126" s="143"/>
      <c r="EP126" s="143"/>
      <c r="EQ126" s="143"/>
      <c r="ER126" s="143"/>
      <c r="ES126" s="143"/>
      <c r="ET126" s="143"/>
      <c r="EU126" s="143"/>
      <c r="EV126" s="143"/>
      <c r="EW126" s="143"/>
      <c r="EX126" s="143"/>
      <c r="EY126" s="143"/>
      <c r="EZ126" s="143"/>
      <c r="FA126" s="143"/>
      <c r="FB126" s="143"/>
      <c r="FC126" s="143"/>
    </row>
    <row r="127" spans="1:159" s="73" customFormat="1">
      <c r="A127" s="74">
        <f>IF(F127&lt;&gt;"",1+MAX($A$2:A126),"")</f>
        <v>96</v>
      </c>
      <c r="B127" s="32"/>
      <c r="C127" s="36"/>
      <c r="D127" s="119" t="s">
        <v>119</v>
      </c>
      <c r="E127" s="120">
        <f>E120*3</f>
        <v>243</v>
      </c>
      <c r="F127" s="63">
        <v>0.05</v>
      </c>
      <c r="G127" s="64">
        <f t="shared" si="50"/>
        <v>255.15</v>
      </c>
      <c r="H127" s="71" t="s">
        <v>39</v>
      </c>
      <c r="I127" s="37">
        <v>0</v>
      </c>
      <c r="J127" s="38">
        <f t="shared" si="43"/>
        <v>0</v>
      </c>
      <c r="K127" s="39">
        <v>0</v>
      </c>
      <c r="L127" s="40">
        <f t="shared" si="44"/>
        <v>0</v>
      </c>
      <c r="M127" s="40">
        <f t="shared" si="45"/>
        <v>0</v>
      </c>
      <c r="N127" s="40">
        <v>0</v>
      </c>
      <c r="O127" s="40">
        <f t="shared" si="46"/>
        <v>0</v>
      </c>
      <c r="P127" s="40">
        <f t="shared" si="47"/>
        <v>0</v>
      </c>
      <c r="Q127" s="30">
        <f t="shared" si="48"/>
        <v>0</v>
      </c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  <c r="AU127" s="143"/>
      <c r="AV127" s="143"/>
      <c r="AW127" s="143"/>
      <c r="AX127" s="143"/>
      <c r="AY127" s="143"/>
      <c r="AZ127" s="143"/>
      <c r="BA127" s="143"/>
      <c r="BB127" s="143"/>
      <c r="BC127" s="143"/>
      <c r="BD127" s="143"/>
      <c r="BE127" s="143"/>
      <c r="BF127" s="143"/>
      <c r="BG127" s="143"/>
      <c r="BH127" s="143"/>
      <c r="BI127" s="143"/>
      <c r="BJ127" s="143"/>
      <c r="BK127" s="143"/>
      <c r="BL127" s="143"/>
      <c r="BM127" s="143"/>
      <c r="BN127" s="143"/>
      <c r="BO127" s="143"/>
      <c r="BP127" s="143"/>
      <c r="BQ127" s="143"/>
      <c r="BR127" s="143"/>
      <c r="BS127" s="143"/>
      <c r="BT127" s="143"/>
      <c r="BU127" s="143"/>
      <c r="BV127" s="143"/>
      <c r="BW127" s="143"/>
      <c r="BX127" s="143"/>
      <c r="BY127" s="143"/>
      <c r="BZ127" s="143"/>
      <c r="CA127" s="143"/>
      <c r="CB127" s="143"/>
      <c r="CC127" s="143"/>
      <c r="CD127" s="143"/>
      <c r="CE127" s="143"/>
      <c r="CF127" s="143"/>
      <c r="CG127" s="143"/>
      <c r="CH127" s="143"/>
      <c r="CI127" s="143"/>
      <c r="CJ127" s="143"/>
      <c r="CK127" s="143"/>
      <c r="CL127" s="143"/>
      <c r="CM127" s="143"/>
      <c r="CN127" s="143"/>
      <c r="CO127" s="143"/>
      <c r="CP127" s="143"/>
      <c r="CQ127" s="143"/>
      <c r="CR127" s="143"/>
      <c r="CS127" s="143"/>
      <c r="CT127" s="143"/>
      <c r="CU127" s="143"/>
      <c r="CV127" s="143"/>
      <c r="CW127" s="143"/>
      <c r="CX127" s="143"/>
      <c r="CY127" s="143"/>
      <c r="CZ127" s="143"/>
      <c r="DA127" s="143"/>
      <c r="DB127" s="143"/>
      <c r="DC127" s="143"/>
      <c r="DD127" s="143"/>
      <c r="DE127" s="143"/>
      <c r="DF127" s="143"/>
      <c r="DG127" s="143"/>
      <c r="DH127" s="143"/>
      <c r="DI127" s="143"/>
      <c r="DJ127" s="143"/>
      <c r="DK127" s="143"/>
      <c r="DL127" s="143"/>
      <c r="DM127" s="143"/>
      <c r="DN127" s="143"/>
      <c r="DO127" s="143"/>
      <c r="DP127" s="143"/>
      <c r="DQ127" s="143"/>
      <c r="DR127" s="143"/>
      <c r="DS127" s="143"/>
      <c r="DT127" s="143"/>
      <c r="DU127" s="143"/>
      <c r="DV127" s="143"/>
      <c r="DW127" s="143"/>
      <c r="DX127" s="143"/>
      <c r="DY127" s="143"/>
      <c r="DZ127" s="143"/>
      <c r="EA127" s="143"/>
      <c r="EB127" s="143"/>
      <c r="EC127" s="143"/>
      <c r="ED127" s="143"/>
      <c r="EE127" s="143"/>
      <c r="EF127" s="143"/>
      <c r="EG127" s="143"/>
      <c r="EH127" s="143"/>
      <c r="EI127" s="143"/>
      <c r="EJ127" s="143"/>
      <c r="EK127" s="143"/>
      <c r="EL127" s="143"/>
      <c r="EM127" s="143"/>
      <c r="EN127" s="143"/>
      <c r="EO127" s="143"/>
      <c r="EP127" s="143"/>
      <c r="EQ127" s="143"/>
      <c r="ER127" s="143"/>
      <c r="ES127" s="143"/>
      <c r="ET127" s="143"/>
      <c r="EU127" s="143"/>
      <c r="EV127" s="143"/>
      <c r="EW127" s="143"/>
      <c r="EX127" s="143"/>
      <c r="EY127" s="143"/>
      <c r="EZ127" s="143"/>
      <c r="FA127" s="143"/>
      <c r="FB127" s="143"/>
      <c r="FC127" s="143"/>
    </row>
    <row r="128" spans="1:159" s="73" customFormat="1">
      <c r="A128" s="74">
        <f>IF(F128&lt;&gt;"",1+MAX($A$2:A127),"")</f>
        <v>97</v>
      </c>
      <c r="B128" s="32"/>
      <c r="C128" s="36"/>
      <c r="D128" s="119" t="s">
        <v>120</v>
      </c>
      <c r="E128" s="120">
        <f>E120*4</f>
        <v>324</v>
      </c>
      <c r="F128" s="63">
        <v>0.05</v>
      </c>
      <c r="G128" s="64">
        <f t="shared" si="50"/>
        <v>340.2</v>
      </c>
      <c r="H128" s="71" t="s">
        <v>39</v>
      </c>
      <c r="I128" s="37">
        <v>0</v>
      </c>
      <c r="J128" s="38">
        <f t="shared" si="43"/>
        <v>0</v>
      </c>
      <c r="K128" s="39">
        <v>0</v>
      </c>
      <c r="L128" s="40">
        <f t="shared" si="44"/>
        <v>0</v>
      </c>
      <c r="M128" s="40">
        <f t="shared" si="45"/>
        <v>0</v>
      </c>
      <c r="N128" s="40">
        <v>0</v>
      </c>
      <c r="O128" s="40">
        <f t="shared" si="46"/>
        <v>0</v>
      </c>
      <c r="P128" s="40">
        <f t="shared" si="47"/>
        <v>0</v>
      </c>
      <c r="Q128" s="30">
        <f t="shared" si="48"/>
        <v>0</v>
      </c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3"/>
      <c r="BD128" s="143"/>
      <c r="BE128" s="143"/>
      <c r="BF128" s="143"/>
      <c r="BG128" s="143"/>
      <c r="BH128" s="143"/>
      <c r="BI128" s="143"/>
      <c r="BJ128" s="143"/>
      <c r="BK128" s="143"/>
      <c r="BL128" s="143"/>
      <c r="BM128" s="143"/>
      <c r="BN128" s="143"/>
      <c r="BO128" s="143"/>
      <c r="BP128" s="143"/>
      <c r="BQ128" s="143"/>
      <c r="BR128" s="143"/>
      <c r="BS128" s="143"/>
      <c r="BT128" s="143"/>
      <c r="BU128" s="143"/>
      <c r="BV128" s="143"/>
      <c r="BW128" s="143"/>
      <c r="BX128" s="143"/>
      <c r="BY128" s="143"/>
      <c r="BZ128" s="143"/>
      <c r="CA128" s="143"/>
      <c r="CB128" s="143"/>
      <c r="CC128" s="143"/>
      <c r="CD128" s="143"/>
      <c r="CE128" s="143"/>
      <c r="CF128" s="143"/>
      <c r="CG128" s="143"/>
      <c r="CH128" s="143"/>
      <c r="CI128" s="143"/>
      <c r="CJ128" s="143"/>
      <c r="CK128" s="143"/>
      <c r="CL128" s="143"/>
      <c r="CM128" s="143"/>
      <c r="CN128" s="143"/>
      <c r="CO128" s="143"/>
      <c r="CP128" s="143"/>
      <c r="CQ128" s="143"/>
      <c r="CR128" s="143"/>
      <c r="CS128" s="143"/>
      <c r="CT128" s="143"/>
      <c r="CU128" s="143"/>
      <c r="CV128" s="143"/>
      <c r="CW128" s="143"/>
      <c r="CX128" s="143"/>
      <c r="CY128" s="143"/>
      <c r="CZ128" s="143"/>
      <c r="DA128" s="143"/>
      <c r="DB128" s="143"/>
      <c r="DC128" s="143"/>
      <c r="DD128" s="143"/>
      <c r="DE128" s="143"/>
      <c r="DF128" s="143"/>
      <c r="DG128" s="143"/>
      <c r="DH128" s="143"/>
      <c r="DI128" s="143"/>
      <c r="DJ128" s="143"/>
      <c r="DK128" s="143"/>
      <c r="DL128" s="143"/>
      <c r="DM128" s="143"/>
      <c r="DN128" s="143"/>
      <c r="DO128" s="143"/>
      <c r="DP128" s="143"/>
      <c r="DQ128" s="143"/>
      <c r="DR128" s="143"/>
      <c r="DS128" s="143"/>
      <c r="DT128" s="143"/>
      <c r="DU128" s="143"/>
      <c r="DV128" s="143"/>
      <c r="DW128" s="143"/>
      <c r="DX128" s="143"/>
      <c r="DY128" s="143"/>
      <c r="DZ128" s="143"/>
      <c r="EA128" s="143"/>
      <c r="EB128" s="143"/>
      <c r="EC128" s="143"/>
      <c r="ED128" s="143"/>
      <c r="EE128" s="143"/>
      <c r="EF128" s="143"/>
      <c r="EG128" s="143"/>
      <c r="EH128" s="143"/>
      <c r="EI128" s="143"/>
      <c r="EJ128" s="143"/>
      <c r="EK128" s="143"/>
      <c r="EL128" s="143"/>
      <c r="EM128" s="143"/>
      <c r="EN128" s="143"/>
      <c r="EO128" s="143"/>
      <c r="EP128" s="143"/>
      <c r="EQ128" s="143"/>
      <c r="ER128" s="143"/>
      <c r="ES128" s="143"/>
      <c r="ET128" s="143"/>
      <c r="EU128" s="143"/>
      <c r="EV128" s="143"/>
      <c r="EW128" s="143"/>
      <c r="EX128" s="143"/>
      <c r="EY128" s="143"/>
      <c r="EZ128" s="143"/>
      <c r="FA128" s="143"/>
      <c r="FB128" s="143"/>
      <c r="FC128" s="143"/>
    </row>
    <row r="129" spans="1:159" s="73" customFormat="1">
      <c r="A129" s="74" t="str">
        <f>IF(F129&lt;&gt;"",1+MAX($A$2:A128),"")</f>
        <v/>
      </c>
      <c r="B129" s="32"/>
      <c r="C129" s="36"/>
      <c r="D129" s="119"/>
      <c r="E129" s="120"/>
      <c r="F129" s="63"/>
      <c r="G129" s="64"/>
      <c r="H129" s="71"/>
      <c r="I129" s="37">
        <v>0</v>
      </c>
      <c r="J129" s="38">
        <f t="shared" si="43"/>
        <v>0</v>
      </c>
      <c r="K129" s="39">
        <v>0</v>
      </c>
      <c r="L129" s="40">
        <f t="shared" si="44"/>
        <v>0</v>
      </c>
      <c r="M129" s="40">
        <f t="shared" si="45"/>
        <v>0</v>
      </c>
      <c r="N129" s="40">
        <v>0</v>
      </c>
      <c r="O129" s="40">
        <f t="shared" si="46"/>
        <v>0</v>
      </c>
      <c r="P129" s="40">
        <f t="shared" si="47"/>
        <v>0</v>
      </c>
      <c r="Q129" s="30">
        <f t="shared" si="48"/>
        <v>0</v>
      </c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  <c r="AU129" s="143"/>
      <c r="AV129" s="143"/>
      <c r="AW129" s="143"/>
      <c r="AX129" s="143"/>
      <c r="AY129" s="143"/>
      <c r="AZ129" s="143"/>
      <c r="BA129" s="143"/>
      <c r="BB129" s="143"/>
      <c r="BC129" s="143"/>
      <c r="BD129" s="143"/>
      <c r="BE129" s="143"/>
      <c r="BF129" s="143"/>
      <c r="BG129" s="143"/>
      <c r="BH129" s="143"/>
      <c r="BI129" s="143"/>
      <c r="BJ129" s="143"/>
      <c r="BK129" s="143"/>
      <c r="BL129" s="143"/>
      <c r="BM129" s="143"/>
      <c r="BN129" s="143"/>
      <c r="BO129" s="143"/>
      <c r="BP129" s="143"/>
      <c r="BQ129" s="143"/>
      <c r="BR129" s="143"/>
      <c r="BS129" s="143"/>
      <c r="BT129" s="143"/>
      <c r="BU129" s="143"/>
      <c r="BV129" s="143"/>
      <c r="BW129" s="143"/>
      <c r="BX129" s="143"/>
      <c r="BY129" s="143"/>
      <c r="BZ129" s="143"/>
      <c r="CA129" s="143"/>
      <c r="CB129" s="143"/>
      <c r="CC129" s="143"/>
      <c r="CD129" s="143"/>
      <c r="CE129" s="143"/>
      <c r="CF129" s="143"/>
      <c r="CG129" s="143"/>
      <c r="CH129" s="143"/>
      <c r="CI129" s="143"/>
      <c r="CJ129" s="143"/>
      <c r="CK129" s="143"/>
      <c r="CL129" s="143"/>
      <c r="CM129" s="143"/>
      <c r="CN129" s="143"/>
      <c r="CO129" s="143"/>
      <c r="CP129" s="143"/>
      <c r="CQ129" s="143"/>
      <c r="CR129" s="143"/>
      <c r="CS129" s="143"/>
      <c r="CT129" s="143"/>
      <c r="CU129" s="143"/>
      <c r="CV129" s="143"/>
      <c r="CW129" s="143"/>
      <c r="CX129" s="143"/>
      <c r="CY129" s="143"/>
      <c r="CZ129" s="143"/>
      <c r="DA129" s="143"/>
      <c r="DB129" s="143"/>
      <c r="DC129" s="143"/>
      <c r="DD129" s="143"/>
      <c r="DE129" s="143"/>
      <c r="DF129" s="143"/>
      <c r="DG129" s="143"/>
      <c r="DH129" s="143"/>
      <c r="DI129" s="143"/>
      <c r="DJ129" s="143"/>
      <c r="DK129" s="143"/>
      <c r="DL129" s="143"/>
      <c r="DM129" s="143"/>
      <c r="DN129" s="143"/>
      <c r="DO129" s="143"/>
      <c r="DP129" s="143"/>
      <c r="DQ129" s="143"/>
      <c r="DR129" s="143"/>
      <c r="DS129" s="143"/>
      <c r="DT129" s="143"/>
      <c r="DU129" s="143"/>
      <c r="DV129" s="143"/>
      <c r="DW129" s="143"/>
      <c r="DX129" s="143"/>
      <c r="DY129" s="143"/>
      <c r="DZ129" s="143"/>
      <c r="EA129" s="143"/>
      <c r="EB129" s="143"/>
      <c r="EC129" s="143"/>
      <c r="ED129" s="143"/>
      <c r="EE129" s="143"/>
      <c r="EF129" s="143"/>
      <c r="EG129" s="143"/>
      <c r="EH129" s="143"/>
      <c r="EI129" s="143"/>
      <c r="EJ129" s="143"/>
      <c r="EK129" s="143"/>
      <c r="EL129" s="143"/>
      <c r="EM129" s="143"/>
      <c r="EN129" s="143"/>
      <c r="EO129" s="143"/>
      <c r="EP129" s="143"/>
      <c r="EQ129" s="143"/>
      <c r="ER129" s="143"/>
      <c r="ES129" s="143"/>
      <c r="ET129" s="143"/>
      <c r="EU129" s="143"/>
      <c r="EV129" s="143"/>
      <c r="EW129" s="143"/>
      <c r="EX129" s="143"/>
      <c r="EY129" s="143"/>
      <c r="EZ129" s="143"/>
      <c r="FA129" s="143"/>
      <c r="FB129" s="143"/>
      <c r="FC129" s="143"/>
    </row>
    <row r="130" spans="1:159" s="73" customFormat="1">
      <c r="A130" s="74" t="str">
        <f>IF(F130&lt;&gt;"",1+MAX($A$2:A129),"")</f>
        <v/>
      </c>
      <c r="B130" s="32"/>
      <c r="C130" s="36"/>
      <c r="D130" s="114" t="s">
        <v>139</v>
      </c>
      <c r="E130" s="115">
        <v>9</v>
      </c>
      <c r="F130" s="115"/>
      <c r="G130" s="116"/>
      <c r="H130" s="117" t="s">
        <v>39</v>
      </c>
      <c r="I130" s="37">
        <v>0</v>
      </c>
      <c r="J130" s="38">
        <f t="shared" si="43"/>
        <v>0</v>
      </c>
      <c r="K130" s="39">
        <v>0</v>
      </c>
      <c r="L130" s="40">
        <f t="shared" si="44"/>
        <v>0</v>
      </c>
      <c r="M130" s="40">
        <f t="shared" si="45"/>
        <v>0</v>
      </c>
      <c r="N130" s="40">
        <v>0</v>
      </c>
      <c r="O130" s="40">
        <f t="shared" si="46"/>
        <v>0</v>
      </c>
      <c r="P130" s="40">
        <f t="shared" si="47"/>
        <v>0</v>
      </c>
      <c r="Q130" s="30">
        <f t="shared" si="48"/>
        <v>0</v>
      </c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  <c r="AU130" s="143"/>
      <c r="AV130" s="143"/>
      <c r="AW130" s="143"/>
      <c r="AX130" s="143"/>
      <c r="AY130" s="143"/>
      <c r="AZ130" s="143"/>
      <c r="BA130" s="143"/>
      <c r="BB130" s="143"/>
      <c r="BC130" s="143"/>
      <c r="BD130" s="143"/>
      <c r="BE130" s="143"/>
      <c r="BF130" s="143"/>
      <c r="BG130" s="143"/>
      <c r="BH130" s="143"/>
      <c r="BI130" s="143"/>
      <c r="BJ130" s="143"/>
      <c r="BK130" s="143"/>
      <c r="BL130" s="143"/>
      <c r="BM130" s="143"/>
      <c r="BN130" s="143"/>
      <c r="BO130" s="143"/>
      <c r="BP130" s="143"/>
      <c r="BQ130" s="143"/>
      <c r="BR130" s="143"/>
      <c r="BS130" s="143"/>
      <c r="BT130" s="143"/>
      <c r="BU130" s="143"/>
      <c r="BV130" s="143"/>
      <c r="BW130" s="143"/>
      <c r="BX130" s="143"/>
      <c r="BY130" s="143"/>
      <c r="BZ130" s="143"/>
      <c r="CA130" s="143"/>
      <c r="CB130" s="143"/>
      <c r="CC130" s="143"/>
      <c r="CD130" s="143"/>
      <c r="CE130" s="143"/>
      <c r="CF130" s="143"/>
      <c r="CG130" s="143"/>
      <c r="CH130" s="143"/>
      <c r="CI130" s="143"/>
      <c r="CJ130" s="143"/>
      <c r="CK130" s="143"/>
      <c r="CL130" s="143"/>
      <c r="CM130" s="143"/>
      <c r="CN130" s="143"/>
      <c r="CO130" s="143"/>
      <c r="CP130" s="143"/>
      <c r="CQ130" s="143"/>
      <c r="CR130" s="143"/>
      <c r="CS130" s="143"/>
      <c r="CT130" s="143"/>
      <c r="CU130" s="143"/>
      <c r="CV130" s="143"/>
      <c r="CW130" s="143"/>
      <c r="CX130" s="143"/>
      <c r="CY130" s="143"/>
      <c r="CZ130" s="143"/>
      <c r="DA130" s="143"/>
      <c r="DB130" s="143"/>
      <c r="DC130" s="143"/>
      <c r="DD130" s="143"/>
      <c r="DE130" s="143"/>
      <c r="DF130" s="143"/>
      <c r="DG130" s="143"/>
      <c r="DH130" s="143"/>
      <c r="DI130" s="143"/>
      <c r="DJ130" s="143"/>
      <c r="DK130" s="143"/>
      <c r="DL130" s="143"/>
      <c r="DM130" s="143"/>
      <c r="DN130" s="143"/>
      <c r="DO130" s="143"/>
      <c r="DP130" s="143"/>
      <c r="DQ130" s="143"/>
      <c r="DR130" s="143"/>
      <c r="DS130" s="143"/>
      <c r="DT130" s="143"/>
      <c r="DU130" s="143"/>
      <c r="DV130" s="143"/>
      <c r="DW130" s="143"/>
      <c r="DX130" s="143"/>
      <c r="DY130" s="143"/>
      <c r="DZ130" s="143"/>
      <c r="EA130" s="143"/>
      <c r="EB130" s="143"/>
      <c r="EC130" s="143"/>
      <c r="ED130" s="143"/>
      <c r="EE130" s="143"/>
      <c r="EF130" s="143"/>
      <c r="EG130" s="143"/>
      <c r="EH130" s="143"/>
      <c r="EI130" s="143"/>
      <c r="EJ130" s="143"/>
      <c r="EK130" s="143"/>
      <c r="EL130" s="143"/>
      <c r="EM130" s="143"/>
      <c r="EN130" s="143"/>
      <c r="EO130" s="143"/>
      <c r="EP130" s="143"/>
      <c r="EQ130" s="143"/>
      <c r="ER130" s="143"/>
      <c r="ES130" s="143"/>
      <c r="ET130" s="143"/>
      <c r="EU130" s="143"/>
      <c r="EV130" s="143"/>
      <c r="EW130" s="143"/>
      <c r="EX130" s="143"/>
      <c r="EY130" s="143"/>
      <c r="EZ130" s="143"/>
      <c r="FA130" s="143"/>
      <c r="FB130" s="143"/>
      <c r="FC130" s="143"/>
    </row>
    <row r="131" spans="1:159" s="73" customFormat="1">
      <c r="A131" s="74">
        <f>IF(F131&lt;&gt;"",1+MAX($A$2:A130),"")</f>
        <v>98</v>
      </c>
      <c r="B131" s="32"/>
      <c r="C131" s="36"/>
      <c r="D131" s="119" t="s">
        <v>127</v>
      </c>
      <c r="E131" s="120">
        <f>122*2</f>
        <v>244</v>
      </c>
      <c r="F131" s="63">
        <v>0.1</v>
      </c>
      <c r="G131" s="64">
        <f t="shared" ref="G131:G139" si="51">E131*(1+F131)</f>
        <v>268.40000000000003</v>
      </c>
      <c r="H131" s="71" t="s">
        <v>37</v>
      </c>
      <c r="I131" s="37">
        <v>0</v>
      </c>
      <c r="J131" s="38">
        <f t="shared" si="43"/>
        <v>0</v>
      </c>
      <c r="K131" s="39">
        <v>0</v>
      </c>
      <c r="L131" s="40">
        <f t="shared" si="44"/>
        <v>0</v>
      </c>
      <c r="M131" s="40">
        <f t="shared" si="45"/>
        <v>0</v>
      </c>
      <c r="N131" s="40">
        <v>0</v>
      </c>
      <c r="O131" s="40">
        <f t="shared" si="46"/>
        <v>0</v>
      </c>
      <c r="P131" s="40">
        <f t="shared" si="47"/>
        <v>0</v>
      </c>
      <c r="Q131" s="30">
        <f t="shared" si="48"/>
        <v>0</v>
      </c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  <c r="AU131" s="143"/>
      <c r="AV131" s="143"/>
      <c r="AW131" s="143"/>
      <c r="AX131" s="143"/>
      <c r="AY131" s="143"/>
      <c r="AZ131" s="143"/>
      <c r="BA131" s="143"/>
      <c r="BB131" s="143"/>
      <c r="BC131" s="143"/>
      <c r="BD131" s="143"/>
      <c r="BE131" s="143"/>
      <c r="BF131" s="143"/>
      <c r="BG131" s="143"/>
      <c r="BH131" s="143"/>
      <c r="BI131" s="143"/>
      <c r="BJ131" s="143"/>
      <c r="BK131" s="143"/>
      <c r="BL131" s="143"/>
      <c r="BM131" s="143"/>
      <c r="BN131" s="143"/>
      <c r="BO131" s="143"/>
      <c r="BP131" s="143"/>
      <c r="BQ131" s="143"/>
      <c r="BR131" s="143"/>
      <c r="BS131" s="143"/>
      <c r="BT131" s="143"/>
      <c r="BU131" s="143"/>
      <c r="BV131" s="143"/>
      <c r="BW131" s="143"/>
      <c r="BX131" s="143"/>
      <c r="BY131" s="143"/>
      <c r="BZ131" s="143"/>
      <c r="CA131" s="143"/>
      <c r="CB131" s="143"/>
      <c r="CC131" s="143"/>
      <c r="CD131" s="143"/>
      <c r="CE131" s="143"/>
      <c r="CF131" s="143"/>
      <c r="CG131" s="143"/>
      <c r="CH131" s="143"/>
      <c r="CI131" s="143"/>
      <c r="CJ131" s="143"/>
      <c r="CK131" s="143"/>
      <c r="CL131" s="143"/>
      <c r="CM131" s="143"/>
      <c r="CN131" s="143"/>
      <c r="CO131" s="143"/>
      <c r="CP131" s="143"/>
      <c r="CQ131" s="143"/>
      <c r="CR131" s="143"/>
      <c r="CS131" s="143"/>
      <c r="CT131" s="143"/>
      <c r="CU131" s="143"/>
      <c r="CV131" s="143"/>
      <c r="CW131" s="143"/>
      <c r="CX131" s="143"/>
      <c r="CY131" s="143"/>
      <c r="CZ131" s="143"/>
      <c r="DA131" s="143"/>
      <c r="DB131" s="143"/>
      <c r="DC131" s="143"/>
      <c r="DD131" s="143"/>
      <c r="DE131" s="143"/>
      <c r="DF131" s="143"/>
      <c r="DG131" s="143"/>
      <c r="DH131" s="143"/>
      <c r="DI131" s="143"/>
      <c r="DJ131" s="143"/>
      <c r="DK131" s="143"/>
      <c r="DL131" s="143"/>
      <c r="DM131" s="143"/>
      <c r="DN131" s="143"/>
      <c r="DO131" s="143"/>
      <c r="DP131" s="143"/>
      <c r="DQ131" s="143"/>
      <c r="DR131" s="143"/>
      <c r="DS131" s="143"/>
      <c r="DT131" s="143"/>
      <c r="DU131" s="143"/>
      <c r="DV131" s="143"/>
      <c r="DW131" s="143"/>
      <c r="DX131" s="143"/>
      <c r="DY131" s="143"/>
      <c r="DZ131" s="143"/>
      <c r="EA131" s="143"/>
      <c r="EB131" s="143"/>
      <c r="EC131" s="143"/>
      <c r="ED131" s="143"/>
      <c r="EE131" s="143"/>
      <c r="EF131" s="143"/>
      <c r="EG131" s="143"/>
      <c r="EH131" s="143"/>
      <c r="EI131" s="143"/>
      <c r="EJ131" s="143"/>
      <c r="EK131" s="143"/>
      <c r="EL131" s="143"/>
      <c r="EM131" s="143"/>
      <c r="EN131" s="143"/>
      <c r="EO131" s="143"/>
      <c r="EP131" s="143"/>
      <c r="EQ131" s="143"/>
      <c r="ER131" s="143"/>
      <c r="ES131" s="143"/>
      <c r="ET131" s="143"/>
      <c r="EU131" s="143"/>
      <c r="EV131" s="143"/>
      <c r="EW131" s="143"/>
      <c r="EX131" s="143"/>
      <c r="EY131" s="143"/>
      <c r="EZ131" s="143"/>
      <c r="FA131" s="143"/>
      <c r="FB131" s="143"/>
      <c r="FC131" s="143"/>
    </row>
    <row r="132" spans="1:159" s="73" customFormat="1">
      <c r="A132" s="74">
        <f>IF(F132&lt;&gt;"",1+MAX($A$2:A131),"")</f>
        <v>99</v>
      </c>
      <c r="B132" s="32"/>
      <c r="C132" s="36"/>
      <c r="D132" s="121" t="s">
        <v>107</v>
      </c>
      <c r="E132" s="120">
        <f>ROUNDUP(E131/32,0)</f>
        <v>8</v>
      </c>
      <c r="F132" s="63">
        <v>0</v>
      </c>
      <c r="G132" s="64">
        <f t="shared" si="51"/>
        <v>8</v>
      </c>
      <c r="H132" s="65" t="s">
        <v>38</v>
      </c>
      <c r="I132" s="37">
        <v>0</v>
      </c>
      <c r="J132" s="38">
        <f t="shared" si="43"/>
        <v>0</v>
      </c>
      <c r="K132" s="39">
        <v>0</v>
      </c>
      <c r="L132" s="40">
        <f t="shared" si="44"/>
        <v>0</v>
      </c>
      <c r="M132" s="40">
        <f t="shared" si="45"/>
        <v>0</v>
      </c>
      <c r="N132" s="40">
        <v>0</v>
      </c>
      <c r="O132" s="40">
        <f t="shared" si="46"/>
        <v>0</v>
      </c>
      <c r="P132" s="40">
        <f t="shared" si="47"/>
        <v>0</v>
      </c>
      <c r="Q132" s="30">
        <f t="shared" si="48"/>
        <v>0</v>
      </c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3"/>
      <c r="BD132" s="143"/>
      <c r="BE132" s="143"/>
      <c r="BF132" s="143"/>
      <c r="BG132" s="143"/>
      <c r="BH132" s="143"/>
      <c r="BI132" s="143"/>
      <c r="BJ132" s="143"/>
      <c r="BK132" s="143"/>
      <c r="BL132" s="143"/>
      <c r="BM132" s="143"/>
      <c r="BN132" s="143"/>
      <c r="BO132" s="143"/>
      <c r="BP132" s="143"/>
      <c r="BQ132" s="143"/>
      <c r="BR132" s="143"/>
      <c r="BS132" s="143"/>
      <c r="BT132" s="143"/>
      <c r="BU132" s="143"/>
      <c r="BV132" s="143"/>
      <c r="BW132" s="143"/>
      <c r="BX132" s="143"/>
      <c r="BY132" s="143"/>
      <c r="BZ132" s="143"/>
      <c r="CA132" s="143"/>
      <c r="CB132" s="143"/>
      <c r="CC132" s="143"/>
      <c r="CD132" s="143"/>
      <c r="CE132" s="143"/>
      <c r="CF132" s="143"/>
      <c r="CG132" s="143"/>
      <c r="CH132" s="143"/>
      <c r="CI132" s="143"/>
      <c r="CJ132" s="143"/>
      <c r="CK132" s="143"/>
      <c r="CL132" s="143"/>
      <c r="CM132" s="143"/>
      <c r="CN132" s="143"/>
      <c r="CO132" s="143"/>
      <c r="CP132" s="143"/>
      <c r="CQ132" s="143"/>
      <c r="CR132" s="143"/>
      <c r="CS132" s="143"/>
      <c r="CT132" s="143"/>
      <c r="CU132" s="143"/>
      <c r="CV132" s="143"/>
      <c r="CW132" s="143"/>
      <c r="CX132" s="143"/>
      <c r="CY132" s="143"/>
      <c r="CZ132" s="143"/>
      <c r="DA132" s="143"/>
      <c r="DB132" s="143"/>
      <c r="DC132" s="143"/>
      <c r="DD132" s="143"/>
      <c r="DE132" s="143"/>
      <c r="DF132" s="143"/>
      <c r="DG132" s="143"/>
      <c r="DH132" s="143"/>
      <c r="DI132" s="143"/>
      <c r="DJ132" s="143"/>
      <c r="DK132" s="143"/>
      <c r="DL132" s="143"/>
      <c r="DM132" s="143"/>
      <c r="DN132" s="143"/>
      <c r="DO132" s="143"/>
      <c r="DP132" s="143"/>
      <c r="DQ132" s="143"/>
      <c r="DR132" s="143"/>
      <c r="DS132" s="143"/>
      <c r="DT132" s="143"/>
      <c r="DU132" s="143"/>
      <c r="DV132" s="143"/>
      <c r="DW132" s="143"/>
      <c r="DX132" s="143"/>
      <c r="DY132" s="143"/>
      <c r="DZ132" s="143"/>
      <c r="EA132" s="143"/>
      <c r="EB132" s="143"/>
      <c r="EC132" s="143"/>
      <c r="ED132" s="143"/>
      <c r="EE132" s="143"/>
      <c r="EF132" s="143"/>
      <c r="EG132" s="143"/>
      <c r="EH132" s="143"/>
      <c r="EI132" s="143"/>
      <c r="EJ132" s="143"/>
      <c r="EK132" s="143"/>
      <c r="EL132" s="143"/>
      <c r="EM132" s="143"/>
      <c r="EN132" s="143"/>
      <c r="EO132" s="143"/>
      <c r="EP132" s="143"/>
      <c r="EQ132" s="143"/>
      <c r="ER132" s="143"/>
      <c r="ES132" s="143"/>
      <c r="ET132" s="143"/>
      <c r="EU132" s="143"/>
      <c r="EV132" s="143"/>
      <c r="EW132" s="143"/>
      <c r="EX132" s="143"/>
      <c r="EY132" s="143"/>
      <c r="EZ132" s="143"/>
      <c r="FA132" s="143"/>
      <c r="FB132" s="143"/>
      <c r="FC132" s="143"/>
    </row>
    <row r="133" spans="1:159" s="73" customFormat="1">
      <c r="A133" s="74">
        <f>IF(F133&lt;&gt;"",1+MAX($A$2:A132),"")</f>
        <v>100</v>
      </c>
      <c r="B133" s="32"/>
      <c r="C133" s="36"/>
      <c r="D133" s="121" t="s">
        <v>110</v>
      </c>
      <c r="E133" s="120">
        <f>ROUNDUP(E131*1.33,0)</f>
        <v>325</v>
      </c>
      <c r="F133" s="63">
        <v>0</v>
      </c>
      <c r="G133" s="64">
        <f t="shared" si="51"/>
        <v>325</v>
      </c>
      <c r="H133" s="65" t="s">
        <v>38</v>
      </c>
      <c r="I133" s="37">
        <v>0</v>
      </c>
      <c r="J133" s="38">
        <f t="shared" si="43"/>
        <v>0</v>
      </c>
      <c r="K133" s="39">
        <v>0</v>
      </c>
      <c r="L133" s="40">
        <f t="shared" si="44"/>
        <v>0</v>
      </c>
      <c r="M133" s="40">
        <f t="shared" si="45"/>
        <v>0</v>
      </c>
      <c r="N133" s="40">
        <v>0</v>
      </c>
      <c r="O133" s="40">
        <f t="shared" si="46"/>
        <v>0</v>
      </c>
      <c r="P133" s="40">
        <f t="shared" si="47"/>
        <v>0</v>
      </c>
      <c r="Q133" s="30">
        <f t="shared" si="48"/>
        <v>0</v>
      </c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3"/>
      <c r="BD133" s="143"/>
      <c r="BE133" s="143"/>
      <c r="BF133" s="143"/>
      <c r="BG133" s="143"/>
      <c r="BH133" s="143"/>
      <c r="BI133" s="143"/>
      <c r="BJ133" s="143"/>
      <c r="BK133" s="143"/>
      <c r="BL133" s="143"/>
      <c r="BM133" s="143"/>
      <c r="BN133" s="143"/>
      <c r="BO133" s="143"/>
      <c r="BP133" s="143"/>
      <c r="BQ133" s="143"/>
      <c r="BR133" s="143"/>
      <c r="BS133" s="143"/>
      <c r="BT133" s="143"/>
      <c r="BU133" s="143"/>
      <c r="BV133" s="143"/>
      <c r="BW133" s="143"/>
      <c r="BX133" s="143"/>
      <c r="BY133" s="143"/>
      <c r="BZ133" s="143"/>
      <c r="CA133" s="143"/>
      <c r="CB133" s="143"/>
      <c r="CC133" s="143"/>
      <c r="CD133" s="143"/>
      <c r="CE133" s="143"/>
      <c r="CF133" s="143"/>
      <c r="CG133" s="143"/>
      <c r="CH133" s="143"/>
      <c r="CI133" s="143"/>
      <c r="CJ133" s="143"/>
      <c r="CK133" s="143"/>
      <c r="CL133" s="143"/>
      <c r="CM133" s="143"/>
      <c r="CN133" s="143"/>
      <c r="CO133" s="143"/>
      <c r="CP133" s="143"/>
      <c r="CQ133" s="143"/>
      <c r="CR133" s="143"/>
      <c r="CS133" s="143"/>
      <c r="CT133" s="143"/>
      <c r="CU133" s="143"/>
      <c r="CV133" s="143"/>
      <c r="CW133" s="143"/>
      <c r="CX133" s="143"/>
      <c r="CY133" s="143"/>
      <c r="CZ133" s="143"/>
      <c r="DA133" s="143"/>
      <c r="DB133" s="143"/>
      <c r="DC133" s="143"/>
      <c r="DD133" s="143"/>
      <c r="DE133" s="143"/>
      <c r="DF133" s="143"/>
      <c r="DG133" s="143"/>
      <c r="DH133" s="143"/>
      <c r="DI133" s="143"/>
      <c r="DJ133" s="143"/>
      <c r="DK133" s="143"/>
      <c r="DL133" s="143"/>
      <c r="DM133" s="143"/>
      <c r="DN133" s="143"/>
      <c r="DO133" s="143"/>
      <c r="DP133" s="143"/>
      <c r="DQ133" s="143"/>
      <c r="DR133" s="143"/>
      <c r="DS133" s="143"/>
      <c r="DT133" s="143"/>
      <c r="DU133" s="143"/>
      <c r="DV133" s="143"/>
      <c r="DW133" s="143"/>
      <c r="DX133" s="143"/>
      <c r="DY133" s="143"/>
      <c r="DZ133" s="143"/>
      <c r="EA133" s="143"/>
      <c r="EB133" s="143"/>
      <c r="EC133" s="143"/>
      <c r="ED133" s="143"/>
      <c r="EE133" s="143"/>
      <c r="EF133" s="143"/>
      <c r="EG133" s="143"/>
      <c r="EH133" s="143"/>
      <c r="EI133" s="143"/>
      <c r="EJ133" s="143"/>
      <c r="EK133" s="143"/>
      <c r="EL133" s="143"/>
      <c r="EM133" s="143"/>
      <c r="EN133" s="143"/>
      <c r="EO133" s="143"/>
      <c r="EP133" s="143"/>
      <c r="EQ133" s="143"/>
      <c r="ER133" s="143"/>
      <c r="ES133" s="143"/>
      <c r="ET133" s="143"/>
      <c r="EU133" s="143"/>
      <c r="EV133" s="143"/>
      <c r="EW133" s="143"/>
      <c r="EX133" s="143"/>
      <c r="EY133" s="143"/>
      <c r="EZ133" s="143"/>
      <c r="FA133" s="143"/>
      <c r="FB133" s="143"/>
      <c r="FC133" s="143"/>
    </row>
    <row r="134" spans="1:159" s="73" customFormat="1">
      <c r="A134" s="74">
        <f>IF(F134&lt;&gt;"",1+MAX($A$2:A133),"")</f>
        <v>101</v>
      </c>
      <c r="B134" s="32"/>
      <c r="C134" s="36"/>
      <c r="D134" s="121" t="s">
        <v>111</v>
      </c>
      <c r="E134" s="120">
        <f>ROUNDUP(E132*16,0)</f>
        <v>128</v>
      </c>
      <c r="F134" s="63">
        <v>0.05</v>
      </c>
      <c r="G134" s="64">
        <f t="shared" si="51"/>
        <v>134.4</v>
      </c>
      <c r="H134" s="65" t="s">
        <v>39</v>
      </c>
      <c r="I134" s="37">
        <v>0</v>
      </c>
      <c r="J134" s="38">
        <f t="shared" si="43"/>
        <v>0</v>
      </c>
      <c r="K134" s="39">
        <v>0</v>
      </c>
      <c r="L134" s="40">
        <f t="shared" si="44"/>
        <v>0</v>
      </c>
      <c r="M134" s="40">
        <f t="shared" si="45"/>
        <v>0</v>
      </c>
      <c r="N134" s="40">
        <v>0</v>
      </c>
      <c r="O134" s="40">
        <f t="shared" si="46"/>
        <v>0</v>
      </c>
      <c r="P134" s="40">
        <f t="shared" si="47"/>
        <v>0</v>
      </c>
      <c r="Q134" s="30">
        <f t="shared" si="48"/>
        <v>0</v>
      </c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3"/>
      <c r="BD134" s="143"/>
      <c r="BE134" s="143"/>
      <c r="BF134" s="143"/>
      <c r="BG134" s="143"/>
      <c r="BH134" s="143"/>
      <c r="BI134" s="143"/>
      <c r="BJ134" s="143"/>
      <c r="BK134" s="143"/>
      <c r="BL134" s="143"/>
      <c r="BM134" s="143"/>
      <c r="BN134" s="143"/>
      <c r="BO134" s="143"/>
      <c r="BP134" s="143"/>
      <c r="BQ134" s="143"/>
      <c r="BR134" s="143"/>
      <c r="BS134" s="143"/>
      <c r="BT134" s="143"/>
      <c r="BU134" s="143"/>
      <c r="BV134" s="143"/>
      <c r="BW134" s="143"/>
      <c r="BX134" s="143"/>
      <c r="BY134" s="143"/>
      <c r="BZ134" s="143"/>
      <c r="CA134" s="143"/>
      <c r="CB134" s="143"/>
      <c r="CC134" s="143"/>
      <c r="CD134" s="143"/>
      <c r="CE134" s="143"/>
      <c r="CF134" s="143"/>
      <c r="CG134" s="143"/>
      <c r="CH134" s="143"/>
      <c r="CI134" s="143"/>
      <c r="CJ134" s="143"/>
      <c r="CK134" s="143"/>
      <c r="CL134" s="143"/>
      <c r="CM134" s="143"/>
      <c r="CN134" s="143"/>
      <c r="CO134" s="143"/>
      <c r="CP134" s="143"/>
      <c r="CQ134" s="143"/>
      <c r="CR134" s="143"/>
      <c r="CS134" s="143"/>
      <c r="CT134" s="143"/>
      <c r="CU134" s="143"/>
      <c r="CV134" s="143"/>
      <c r="CW134" s="143"/>
      <c r="CX134" s="143"/>
      <c r="CY134" s="143"/>
      <c r="CZ134" s="143"/>
      <c r="DA134" s="143"/>
      <c r="DB134" s="143"/>
      <c r="DC134" s="143"/>
      <c r="DD134" s="143"/>
      <c r="DE134" s="143"/>
      <c r="DF134" s="143"/>
      <c r="DG134" s="143"/>
      <c r="DH134" s="143"/>
      <c r="DI134" s="143"/>
      <c r="DJ134" s="143"/>
      <c r="DK134" s="143"/>
      <c r="DL134" s="143"/>
      <c r="DM134" s="143"/>
      <c r="DN134" s="143"/>
      <c r="DO134" s="143"/>
      <c r="DP134" s="143"/>
      <c r="DQ134" s="143"/>
      <c r="DR134" s="143"/>
      <c r="DS134" s="143"/>
      <c r="DT134" s="143"/>
      <c r="DU134" s="143"/>
      <c r="DV134" s="143"/>
      <c r="DW134" s="143"/>
      <c r="DX134" s="143"/>
      <c r="DY134" s="143"/>
      <c r="DZ134" s="143"/>
      <c r="EA134" s="143"/>
      <c r="EB134" s="143"/>
      <c r="EC134" s="143"/>
      <c r="ED134" s="143"/>
      <c r="EE134" s="143"/>
      <c r="EF134" s="143"/>
      <c r="EG134" s="143"/>
      <c r="EH134" s="143"/>
      <c r="EI134" s="143"/>
      <c r="EJ134" s="143"/>
      <c r="EK134" s="143"/>
      <c r="EL134" s="143"/>
      <c r="EM134" s="143"/>
      <c r="EN134" s="143"/>
      <c r="EO134" s="143"/>
      <c r="EP134" s="143"/>
      <c r="EQ134" s="143"/>
      <c r="ER134" s="143"/>
      <c r="ES134" s="143"/>
      <c r="ET134" s="143"/>
      <c r="EU134" s="143"/>
      <c r="EV134" s="143"/>
      <c r="EW134" s="143"/>
      <c r="EX134" s="143"/>
      <c r="EY134" s="143"/>
      <c r="EZ134" s="143"/>
      <c r="FA134" s="143"/>
      <c r="FB134" s="143"/>
      <c r="FC134" s="143"/>
    </row>
    <row r="135" spans="1:159" s="73" customFormat="1">
      <c r="A135" s="74">
        <f>IF(F135&lt;&gt;"",1+MAX($A$2:A134),"")</f>
        <v>102</v>
      </c>
      <c r="B135" s="32"/>
      <c r="C135" s="36"/>
      <c r="D135" s="121" t="s">
        <v>112</v>
      </c>
      <c r="E135" s="120">
        <f>E131*0.084</f>
        <v>20.496000000000002</v>
      </c>
      <c r="F135" s="35">
        <v>0.05</v>
      </c>
      <c r="G135" s="64">
        <f t="shared" si="51"/>
        <v>21.520800000000005</v>
      </c>
      <c r="H135" s="65" t="s">
        <v>113</v>
      </c>
      <c r="I135" s="37">
        <v>0</v>
      </c>
      <c r="J135" s="38">
        <f t="shared" si="43"/>
        <v>0</v>
      </c>
      <c r="K135" s="39">
        <v>0</v>
      </c>
      <c r="L135" s="40">
        <f t="shared" si="44"/>
        <v>0</v>
      </c>
      <c r="M135" s="40">
        <f t="shared" si="45"/>
        <v>0</v>
      </c>
      <c r="N135" s="40">
        <v>0</v>
      </c>
      <c r="O135" s="40">
        <f t="shared" si="46"/>
        <v>0</v>
      </c>
      <c r="P135" s="40">
        <f t="shared" si="47"/>
        <v>0</v>
      </c>
      <c r="Q135" s="30">
        <f t="shared" si="48"/>
        <v>0</v>
      </c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  <c r="AU135" s="143"/>
      <c r="AV135" s="143"/>
      <c r="AW135" s="143"/>
      <c r="AX135" s="143"/>
      <c r="AY135" s="143"/>
      <c r="AZ135" s="143"/>
      <c r="BA135" s="143"/>
      <c r="BB135" s="143"/>
      <c r="BC135" s="143"/>
      <c r="BD135" s="143"/>
      <c r="BE135" s="143"/>
      <c r="BF135" s="143"/>
      <c r="BG135" s="143"/>
      <c r="BH135" s="143"/>
      <c r="BI135" s="143"/>
      <c r="BJ135" s="143"/>
      <c r="BK135" s="143"/>
      <c r="BL135" s="143"/>
      <c r="BM135" s="143"/>
      <c r="BN135" s="143"/>
      <c r="BO135" s="143"/>
      <c r="BP135" s="143"/>
      <c r="BQ135" s="143"/>
      <c r="BR135" s="143"/>
      <c r="BS135" s="143"/>
      <c r="BT135" s="143"/>
      <c r="BU135" s="143"/>
      <c r="BV135" s="143"/>
      <c r="BW135" s="143"/>
      <c r="BX135" s="143"/>
      <c r="BY135" s="143"/>
      <c r="BZ135" s="143"/>
      <c r="CA135" s="143"/>
      <c r="CB135" s="143"/>
      <c r="CC135" s="143"/>
      <c r="CD135" s="143"/>
      <c r="CE135" s="143"/>
      <c r="CF135" s="143"/>
      <c r="CG135" s="143"/>
      <c r="CH135" s="143"/>
      <c r="CI135" s="143"/>
      <c r="CJ135" s="143"/>
      <c r="CK135" s="143"/>
      <c r="CL135" s="143"/>
      <c r="CM135" s="143"/>
      <c r="CN135" s="143"/>
      <c r="CO135" s="143"/>
      <c r="CP135" s="143"/>
      <c r="CQ135" s="143"/>
      <c r="CR135" s="143"/>
      <c r="CS135" s="143"/>
      <c r="CT135" s="143"/>
      <c r="CU135" s="143"/>
      <c r="CV135" s="143"/>
      <c r="CW135" s="143"/>
      <c r="CX135" s="143"/>
      <c r="CY135" s="143"/>
      <c r="CZ135" s="143"/>
      <c r="DA135" s="143"/>
      <c r="DB135" s="143"/>
      <c r="DC135" s="143"/>
      <c r="DD135" s="143"/>
      <c r="DE135" s="143"/>
      <c r="DF135" s="143"/>
      <c r="DG135" s="143"/>
      <c r="DH135" s="143"/>
      <c r="DI135" s="143"/>
      <c r="DJ135" s="143"/>
      <c r="DK135" s="143"/>
      <c r="DL135" s="143"/>
      <c r="DM135" s="143"/>
      <c r="DN135" s="143"/>
      <c r="DO135" s="143"/>
      <c r="DP135" s="143"/>
      <c r="DQ135" s="143"/>
      <c r="DR135" s="143"/>
      <c r="DS135" s="143"/>
      <c r="DT135" s="143"/>
      <c r="DU135" s="143"/>
      <c r="DV135" s="143"/>
      <c r="DW135" s="143"/>
      <c r="DX135" s="143"/>
      <c r="DY135" s="143"/>
      <c r="DZ135" s="143"/>
      <c r="EA135" s="143"/>
      <c r="EB135" s="143"/>
      <c r="EC135" s="143"/>
      <c r="ED135" s="143"/>
      <c r="EE135" s="143"/>
      <c r="EF135" s="143"/>
      <c r="EG135" s="143"/>
      <c r="EH135" s="143"/>
      <c r="EI135" s="143"/>
      <c r="EJ135" s="143"/>
      <c r="EK135" s="143"/>
      <c r="EL135" s="143"/>
      <c r="EM135" s="143"/>
      <c r="EN135" s="143"/>
      <c r="EO135" s="143"/>
      <c r="EP135" s="143"/>
      <c r="EQ135" s="143"/>
      <c r="ER135" s="143"/>
      <c r="ES135" s="143"/>
      <c r="ET135" s="143"/>
      <c r="EU135" s="143"/>
      <c r="EV135" s="143"/>
      <c r="EW135" s="143"/>
      <c r="EX135" s="143"/>
      <c r="EY135" s="143"/>
      <c r="EZ135" s="143"/>
      <c r="FA135" s="143"/>
      <c r="FB135" s="143"/>
      <c r="FC135" s="143"/>
    </row>
    <row r="136" spans="1:159" s="73" customFormat="1">
      <c r="A136" s="74">
        <f>IF(F136&lt;&gt;"",1+MAX($A$2:A135),"")</f>
        <v>103</v>
      </c>
      <c r="B136" s="32"/>
      <c r="C136" s="36"/>
      <c r="D136" s="119" t="s">
        <v>136</v>
      </c>
      <c r="E136" s="120">
        <f>122</f>
        <v>122</v>
      </c>
      <c r="F136" s="63">
        <v>0.1</v>
      </c>
      <c r="G136" s="64">
        <f t="shared" si="51"/>
        <v>134.20000000000002</v>
      </c>
      <c r="H136" s="71" t="s">
        <v>37</v>
      </c>
      <c r="I136" s="37">
        <v>0</v>
      </c>
      <c r="J136" s="38">
        <f t="shared" si="43"/>
        <v>0</v>
      </c>
      <c r="K136" s="39">
        <v>0</v>
      </c>
      <c r="L136" s="40">
        <f t="shared" si="44"/>
        <v>0</v>
      </c>
      <c r="M136" s="40">
        <f t="shared" si="45"/>
        <v>0</v>
      </c>
      <c r="N136" s="40">
        <v>0</v>
      </c>
      <c r="O136" s="40">
        <f t="shared" si="46"/>
        <v>0</v>
      </c>
      <c r="P136" s="40">
        <f t="shared" si="47"/>
        <v>0</v>
      </c>
      <c r="Q136" s="30">
        <f t="shared" si="48"/>
        <v>0</v>
      </c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  <c r="AU136" s="143"/>
      <c r="AV136" s="143"/>
      <c r="AW136" s="143"/>
      <c r="AX136" s="143"/>
      <c r="AY136" s="143"/>
      <c r="AZ136" s="143"/>
      <c r="BA136" s="143"/>
      <c r="BB136" s="143"/>
      <c r="BC136" s="143"/>
      <c r="BD136" s="143"/>
      <c r="BE136" s="143"/>
      <c r="BF136" s="143"/>
      <c r="BG136" s="143"/>
      <c r="BH136" s="143"/>
      <c r="BI136" s="143"/>
      <c r="BJ136" s="143"/>
      <c r="BK136" s="143"/>
      <c r="BL136" s="143"/>
      <c r="BM136" s="143"/>
      <c r="BN136" s="143"/>
      <c r="BO136" s="143"/>
      <c r="BP136" s="143"/>
      <c r="BQ136" s="143"/>
      <c r="BR136" s="143"/>
      <c r="BS136" s="143"/>
      <c r="BT136" s="143"/>
      <c r="BU136" s="143"/>
      <c r="BV136" s="143"/>
      <c r="BW136" s="143"/>
      <c r="BX136" s="143"/>
      <c r="BY136" s="143"/>
      <c r="BZ136" s="143"/>
      <c r="CA136" s="143"/>
      <c r="CB136" s="143"/>
      <c r="CC136" s="143"/>
      <c r="CD136" s="143"/>
      <c r="CE136" s="143"/>
      <c r="CF136" s="143"/>
      <c r="CG136" s="143"/>
      <c r="CH136" s="143"/>
      <c r="CI136" s="143"/>
      <c r="CJ136" s="143"/>
      <c r="CK136" s="143"/>
      <c r="CL136" s="143"/>
      <c r="CM136" s="143"/>
      <c r="CN136" s="143"/>
      <c r="CO136" s="143"/>
      <c r="CP136" s="143"/>
      <c r="CQ136" s="143"/>
      <c r="CR136" s="143"/>
      <c r="CS136" s="143"/>
      <c r="CT136" s="143"/>
      <c r="CU136" s="143"/>
      <c r="CV136" s="143"/>
      <c r="CW136" s="143"/>
      <c r="CX136" s="143"/>
      <c r="CY136" s="143"/>
      <c r="CZ136" s="143"/>
      <c r="DA136" s="143"/>
      <c r="DB136" s="143"/>
      <c r="DC136" s="143"/>
      <c r="DD136" s="143"/>
      <c r="DE136" s="143"/>
      <c r="DF136" s="143"/>
      <c r="DG136" s="143"/>
      <c r="DH136" s="143"/>
      <c r="DI136" s="143"/>
      <c r="DJ136" s="143"/>
      <c r="DK136" s="143"/>
      <c r="DL136" s="143"/>
      <c r="DM136" s="143"/>
      <c r="DN136" s="143"/>
      <c r="DO136" s="143"/>
      <c r="DP136" s="143"/>
      <c r="DQ136" s="143"/>
      <c r="DR136" s="143"/>
      <c r="DS136" s="143"/>
      <c r="DT136" s="143"/>
      <c r="DU136" s="143"/>
      <c r="DV136" s="143"/>
      <c r="DW136" s="143"/>
      <c r="DX136" s="143"/>
      <c r="DY136" s="143"/>
      <c r="DZ136" s="143"/>
      <c r="EA136" s="143"/>
      <c r="EB136" s="143"/>
      <c r="EC136" s="143"/>
      <c r="ED136" s="143"/>
      <c r="EE136" s="143"/>
      <c r="EF136" s="143"/>
      <c r="EG136" s="143"/>
      <c r="EH136" s="143"/>
      <c r="EI136" s="143"/>
      <c r="EJ136" s="143"/>
      <c r="EK136" s="143"/>
      <c r="EL136" s="143"/>
      <c r="EM136" s="143"/>
      <c r="EN136" s="143"/>
      <c r="EO136" s="143"/>
      <c r="EP136" s="143"/>
      <c r="EQ136" s="143"/>
      <c r="ER136" s="143"/>
      <c r="ES136" s="143"/>
      <c r="ET136" s="143"/>
      <c r="EU136" s="143"/>
      <c r="EV136" s="143"/>
      <c r="EW136" s="143"/>
      <c r="EX136" s="143"/>
      <c r="EY136" s="143"/>
      <c r="EZ136" s="143"/>
      <c r="FA136" s="143"/>
      <c r="FB136" s="143"/>
      <c r="FC136" s="143"/>
    </row>
    <row r="137" spans="1:159" s="73" customFormat="1">
      <c r="A137" s="74">
        <f>IF(F137&lt;&gt;"",1+MAX($A$2:A136),"")</f>
        <v>104</v>
      </c>
      <c r="B137" s="32"/>
      <c r="C137" s="36"/>
      <c r="D137" s="119" t="s">
        <v>128</v>
      </c>
      <c r="E137" s="120">
        <f>E136/2</f>
        <v>61</v>
      </c>
      <c r="F137" s="63">
        <v>0.05</v>
      </c>
      <c r="G137" s="64">
        <f t="shared" si="51"/>
        <v>64.05</v>
      </c>
      <c r="H137" s="71" t="s">
        <v>39</v>
      </c>
      <c r="I137" s="37">
        <v>0</v>
      </c>
      <c r="J137" s="38">
        <f t="shared" si="43"/>
        <v>0</v>
      </c>
      <c r="K137" s="39">
        <v>0</v>
      </c>
      <c r="L137" s="40">
        <f t="shared" si="44"/>
        <v>0</v>
      </c>
      <c r="M137" s="40">
        <f t="shared" si="45"/>
        <v>0</v>
      </c>
      <c r="N137" s="40">
        <v>0</v>
      </c>
      <c r="O137" s="40">
        <f t="shared" si="46"/>
        <v>0</v>
      </c>
      <c r="P137" s="40">
        <f t="shared" si="47"/>
        <v>0</v>
      </c>
      <c r="Q137" s="30">
        <f t="shared" si="48"/>
        <v>0</v>
      </c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  <c r="AU137" s="143"/>
      <c r="AV137" s="143"/>
      <c r="AW137" s="143"/>
      <c r="AX137" s="143"/>
      <c r="AY137" s="143"/>
      <c r="AZ137" s="143"/>
      <c r="BA137" s="143"/>
      <c r="BB137" s="143"/>
      <c r="BC137" s="143"/>
      <c r="BD137" s="143"/>
      <c r="BE137" s="143"/>
      <c r="BF137" s="143"/>
      <c r="BG137" s="143"/>
      <c r="BH137" s="143"/>
      <c r="BI137" s="143"/>
      <c r="BJ137" s="143"/>
      <c r="BK137" s="143"/>
      <c r="BL137" s="143"/>
      <c r="BM137" s="143"/>
      <c r="BN137" s="143"/>
      <c r="BO137" s="143"/>
      <c r="BP137" s="143"/>
      <c r="BQ137" s="143"/>
      <c r="BR137" s="143"/>
      <c r="BS137" s="143"/>
      <c r="BT137" s="143"/>
      <c r="BU137" s="143"/>
      <c r="BV137" s="143"/>
      <c r="BW137" s="143"/>
      <c r="BX137" s="143"/>
      <c r="BY137" s="143"/>
      <c r="BZ137" s="143"/>
      <c r="CA137" s="143"/>
      <c r="CB137" s="143"/>
      <c r="CC137" s="143"/>
      <c r="CD137" s="143"/>
      <c r="CE137" s="143"/>
      <c r="CF137" s="143"/>
      <c r="CG137" s="143"/>
      <c r="CH137" s="143"/>
      <c r="CI137" s="143"/>
      <c r="CJ137" s="143"/>
      <c r="CK137" s="143"/>
      <c r="CL137" s="143"/>
      <c r="CM137" s="143"/>
      <c r="CN137" s="143"/>
      <c r="CO137" s="143"/>
      <c r="CP137" s="143"/>
      <c r="CQ137" s="143"/>
      <c r="CR137" s="143"/>
      <c r="CS137" s="143"/>
      <c r="CT137" s="143"/>
      <c r="CU137" s="143"/>
      <c r="CV137" s="143"/>
      <c r="CW137" s="143"/>
      <c r="CX137" s="143"/>
      <c r="CY137" s="143"/>
      <c r="CZ137" s="143"/>
      <c r="DA137" s="143"/>
      <c r="DB137" s="143"/>
      <c r="DC137" s="143"/>
      <c r="DD137" s="143"/>
      <c r="DE137" s="143"/>
      <c r="DF137" s="143"/>
      <c r="DG137" s="143"/>
      <c r="DH137" s="143"/>
      <c r="DI137" s="143"/>
      <c r="DJ137" s="143"/>
      <c r="DK137" s="143"/>
      <c r="DL137" s="143"/>
      <c r="DM137" s="143"/>
      <c r="DN137" s="143"/>
      <c r="DO137" s="143"/>
      <c r="DP137" s="143"/>
      <c r="DQ137" s="143"/>
      <c r="DR137" s="143"/>
      <c r="DS137" s="143"/>
      <c r="DT137" s="143"/>
      <c r="DU137" s="143"/>
      <c r="DV137" s="143"/>
      <c r="DW137" s="143"/>
      <c r="DX137" s="143"/>
      <c r="DY137" s="143"/>
      <c r="DZ137" s="143"/>
      <c r="EA137" s="143"/>
      <c r="EB137" s="143"/>
      <c r="EC137" s="143"/>
      <c r="ED137" s="143"/>
      <c r="EE137" s="143"/>
      <c r="EF137" s="143"/>
      <c r="EG137" s="143"/>
      <c r="EH137" s="143"/>
      <c r="EI137" s="143"/>
      <c r="EJ137" s="143"/>
      <c r="EK137" s="143"/>
      <c r="EL137" s="143"/>
      <c r="EM137" s="143"/>
      <c r="EN137" s="143"/>
      <c r="EO137" s="143"/>
      <c r="EP137" s="143"/>
      <c r="EQ137" s="143"/>
      <c r="ER137" s="143"/>
      <c r="ES137" s="143"/>
      <c r="ET137" s="143"/>
      <c r="EU137" s="143"/>
      <c r="EV137" s="143"/>
      <c r="EW137" s="143"/>
      <c r="EX137" s="143"/>
      <c r="EY137" s="143"/>
      <c r="EZ137" s="143"/>
      <c r="FA137" s="143"/>
      <c r="FB137" s="143"/>
      <c r="FC137" s="143"/>
    </row>
    <row r="138" spans="1:159" s="73" customFormat="1">
      <c r="A138" s="74">
        <f>IF(F138&lt;&gt;"",1+MAX($A$2:A137),"")</f>
        <v>105</v>
      </c>
      <c r="B138" s="32"/>
      <c r="C138" s="36"/>
      <c r="D138" s="119" t="s">
        <v>119</v>
      </c>
      <c r="E138" s="120">
        <f>E130*3</f>
        <v>27</v>
      </c>
      <c r="F138" s="63">
        <v>0.05</v>
      </c>
      <c r="G138" s="64">
        <f t="shared" si="51"/>
        <v>28.35</v>
      </c>
      <c r="H138" s="71" t="s">
        <v>39</v>
      </c>
      <c r="I138" s="37">
        <v>0</v>
      </c>
      <c r="J138" s="38">
        <f t="shared" si="43"/>
        <v>0</v>
      </c>
      <c r="K138" s="39">
        <v>0</v>
      </c>
      <c r="L138" s="40">
        <f t="shared" si="44"/>
        <v>0</v>
      </c>
      <c r="M138" s="40">
        <f t="shared" si="45"/>
        <v>0</v>
      </c>
      <c r="N138" s="40">
        <v>0</v>
      </c>
      <c r="O138" s="40">
        <f t="shared" si="46"/>
        <v>0</v>
      </c>
      <c r="P138" s="40">
        <f t="shared" si="47"/>
        <v>0</v>
      </c>
      <c r="Q138" s="30">
        <f t="shared" si="48"/>
        <v>0</v>
      </c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  <c r="AU138" s="143"/>
      <c r="AV138" s="143"/>
      <c r="AW138" s="143"/>
      <c r="AX138" s="143"/>
      <c r="AY138" s="143"/>
      <c r="AZ138" s="143"/>
      <c r="BA138" s="143"/>
      <c r="BB138" s="143"/>
      <c r="BC138" s="143"/>
      <c r="BD138" s="143"/>
      <c r="BE138" s="143"/>
      <c r="BF138" s="143"/>
      <c r="BG138" s="143"/>
      <c r="BH138" s="143"/>
      <c r="BI138" s="143"/>
      <c r="BJ138" s="143"/>
      <c r="BK138" s="143"/>
      <c r="BL138" s="143"/>
      <c r="BM138" s="143"/>
      <c r="BN138" s="143"/>
      <c r="BO138" s="143"/>
      <c r="BP138" s="143"/>
      <c r="BQ138" s="143"/>
      <c r="BR138" s="143"/>
      <c r="BS138" s="143"/>
      <c r="BT138" s="143"/>
      <c r="BU138" s="143"/>
      <c r="BV138" s="143"/>
      <c r="BW138" s="143"/>
      <c r="BX138" s="143"/>
      <c r="BY138" s="143"/>
      <c r="BZ138" s="143"/>
      <c r="CA138" s="143"/>
      <c r="CB138" s="143"/>
      <c r="CC138" s="143"/>
      <c r="CD138" s="143"/>
      <c r="CE138" s="143"/>
      <c r="CF138" s="143"/>
      <c r="CG138" s="143"/>
      <c r="CH138" s="143"/>
      <c r="CI138" s="143"/>
      <c r="CJ138" s="143"/>
      <c r="CK138" s="143"/>
      <c r="CL138" s="143"/>
      <c r="CM138" s="143"/>
      <c r="CN138" s="143"/>
      <c r="CO138" s="143"/>
      <c r="CP138" s="143"/>
      <c r="CQ138" s="143"/>
      <c r="CR138" s="143"/>
      <c r="CS138" s="143"/>
      <c r="CT138" s="143"/>
      <c r="CU138" s="143"/>
      <c r="CV138" s="143"/>
      <c r="CW138" s="143"/>
      <c r="CX138" s="143"/>
      <c r="CY138" s="143"/>
      <c r="CZ138" s="143"/>
      <c r="DA138" s="143"/>
      <c r="DB138" s="143"/>
      <c r="DC138" s="143"/>
      <c r="DD138" s="143"/>
      <c r="DE138" s="143"/>
      <c r="DF138" s="143"/>
      <c r="DG138" s="143"/>
      <c r="DH138" s="143"/>
      <c r="DI138" s="143"/>
      <c r="DJ138" s="143"/>
      <c r="DK138" s="143"/>
      <c r="DL138" s="143"/>
      <c r="DM138" s="143"/>
      <c r="DN138" s="143"/>
      <c r="DO138" s="143"/>
      <c r="DP138" s="143"/>
      <c r="DQ138" s="143"/>
      <c r="DR138" s="143"/>
      <c r="DS138" s="143"/>
      <c r="DT138" s="143"/>
      <c r="DU138" s="143"/>
      <c r="DV138" s="143"/>
      <c r="DW138" s="143"/>
      <c r="DX138" s="143"/>
      <c r="DY138" s="143"/>
      <c r="DZ138" s="143"/>
      <c r="EA138" s="143"/>
      <c r="EB138" s="143"/>
      <c r="EC138" s="143"/>
      <c r="ED138" s="143"/>
      <c r="EE138" s="143"/>
      <c r="EF138" s="143"/>
      <c r="EG138" s="143"/>
      <c r="EH138" s="143"/>
      <c r="EI138" s="143"/>
      <c r="EJ138" s="143"/>
      <c r="EK138" s="143"/>
      <c r="EL138" s="143"/>
      <c r="EM138" s="143"/>
      <c r="EN138" s="143"/>
      <c r="EO138" s="143"/>
      <c r="EP138" s="143"/>
      <c r="EQ138" s="143"/>
      <c r="ER138" s="143"/>
      <c r="ES138" s="143"/>
      <c r="ET138" s="143"/>
      <c r="EU138" s="143"/>
      <c r="EV138" s="143"/>
      <c r="EW138" s="143"/>
      <c r="EX138" s="143"/>
      <c r="EY138" s="143"/>
      <c r="EZ138" s="143"/>
      <c r="FA138" s="143"/>
      <c r="FB138" s="143"/>
      <c r="FC138" s="143"/>
    </row>
    <row r="139" spans="1:159" s="73" customFormat="1">
      <c r="A139" s="74">
        <f>IF(F139&lt;&gt;"",1+MAX($A$2:A138),"")</f>
        <v>106</v>
      </c>
      <c r="B139" s="32"/>
      <c r="C139" s="36"/>
      <c r="D139" s="119" t="s">
        <v>120</v>
      </c>
      <c r="E139" s="120">
        <f>E130*4</f>
        <v>36</v>
      </c>
      <c r="F139" s="63">
        <v>0.05</v>
      </c>
      <c r="G139" s="64">
        <f t="shared" si="51"/>
        <v>37.800000000000004</v>
      </c>
      <c r="H139" s="71" t="s">
        <v>39</v>
      </c>
      <c r="I139" s="37">
        <v>0</v>
      </c>
      <c r="J139" s="38">
        <f t="shared" si="43"/>
        <v>0</v>
      </c>
      <c r="K139" s="39">
        <v>0</v>
      </c>
      <c r="L139" s="40">
        <f t="shared" si="44"/>
        <v>0</v>
      </c>
      <c r="M139" s="40">
        <f t="shared" si="45"/>
        <v>0</v>
      </c>
      <c r="N139" s="40">
        <v>0</v>
      </c>
      <c r="O139" s="40">
        <f t="shared" si="46"/>
        <v>0</v>
      </c>
      <c r="P139" s="40">
        <f t="shared" si="47"/>
        <v>0</v>
      </c>
      <c r="Q139" s="30">
        <f t="shared" si="48"/>
        <v>0</v>
      </c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  <c r="AU139" s="143"/>
      <c r="AV139" s="143"/>
      <c r="AW139" s="143"/>
      <c r="AX139" s="143"/>
      <c r="AY139" s="143"/>
      <c r="AZ139" s="143"/>
      <c r="BA139" s="143"/>
      <c r="BB139" s="143"/>
      <c r="BC139" s="143"/>
      <c r="BD139" s="143"/>
      <c r="BE139" s="143"/>
      <c r="BF139" s="143"/>
      <c r="BG139" s="143"/>
      <c r="BH139" s="143"/>
      <c r="BI139" s="143"/>
      <c r="BJ139" s="143"/>
      <c r="BK139" s="143"/>
      <c r="BL139" s="143"/>
      <c r="BM139" s="143"/>
      <c r="BN139" s="143"/>
      <c r="BO139" s="143"/>
      <c r="BP139" s="143"/>
      <c r="BQ139" s="143"/>
      <c r="BR139" s="143"/>
      <c r="BS139" s="143"/>
      <c r="BT139" s="143"/>
      <c r="BU139" s="143"/>
      <c r="BV139" s="143"/>
      <c r="BW139" s="143"/>
      <c r="BX139" s="143"/>
      <c r="BY139" s="143"/>
      <c r="BZ139" s="143"/>
      <c r="CA139" s="143"/>
      <c r="CB139" s="143"/>
      <c r="CC139" s="143"/>
      <c r="CD139" s="143"/>
      <c r="CE139" s="143"/>
      <c r="CF139" s="143"/>
      <c r="CG139" s="143"/>
      <c r="CH139" s="143"/>
      <c r="CI139" s="143"/>
      <c r="CJ139" s="143"/>
      <c r="CK139" s="143"/>
      <c r="CL139" s="143"/>
      <c r="CM139" s="143"/>
      <c r="CN139" s="143"/>
      <c r="CO139" s="143"/>
      <c r="CP139" s="143"/>
      <c r="CQ139" s="143"/>
      <c r="CR139" s="143"/>
      <c r="CS139" s="143"/>
      <c r="CT139" s="143"/>
      <c r="CU139" s="143"/>
      <c r="CV139" s="143"/>
      <c r="CW139" s="143"/>
      <c r="CX139" s="143"/>
      <c r="CY139" s="143"/>
      <c r="CZ139" s="143"/>
      <c r="DA139" s="143"/>
      <c r="DB139" s="143"/>
      <c r="DC139" s="143"/>
      <c r="DD139" s="143"/>
      <c r="DE139" s="143"/>
      <c r="DF139" s="143"/>
      <c r="DG139" s="143"/>
      <c r="DH139" s="143"/>
      <c r="DI139" s="143"/>
      <c r="DJ139" s="143"/>
      <c r="DK139" s="143"/>
      <c r="DL139" s="143"/>
      <c r="DM139" s="143"/>
      <c r="DN139" s="143"/>
      <c r="DO139" s="143"/>
      <c r="DP139" s="143"/>
      <c r="DQ139" s="143"/>
      <c r="DR139" s="143"/>
      <c r="DS139" s="143"/>
      <c r="DT139" s="143"/>
      <c r="DU139" s="143"/>
      <c r="DV139" s="143"/>
      <c r="DW139" s="143"/>
      <c r="DX139" s="143"/>
      <c r="DY139" s="143"/>
      <c r="DZ139" s="143"/>
      <c r="EA139" s="143"/>
      <c r="EB139" s="143"/>
      <c r="EC139" s="143"/>
      <c r="ED139" s="143"/>
      <c r="EE139" s="143"/>
      <c r="EF139" s="143"/>
      <c r="EG139" s="143"/>
      <c r="EH139" s="143"/>
      <c r="EI139" s="143"/>
      <c r="EJ139" s="143"/>
      <c r="EK139" s="143"/>
      <c r="EL139" s="143"/>
      <c r="EM139" s="143"/>
      <c r="EN139" s="143"/>
      <c r="EO139" s="143"/>
      <c r="EP139" s="143"/>
      <c r="EQ139" s="143"/>
      <c r="ER139" s="143"/>
      <c r="ES139" s="143"/>
      <c r="ET139" s="143"/>
      <c r="EU139" s="143"/>
      <c r="EV139" s="143"/>
      <c r="EW139" s="143"/>
      <c r="EX139" s="143"/>
      <c r="EY139" s="143"/>
      <c r="EZ139" s="143"/>
      <c r="FA139" s="143"/>
      <c r="FB139" s="143"/>
      <c r="FC139" s="143"/>
    </row>
    <row r="140" spans="1:159" s="73" customFormat="1">
      <c r="A140" s="74" t="str">
        <f>IF(F140&lt;&gt;"",1+MAX($A$2:A139),"")</f>
        <v/>
      </c>
      <c r="B140" s="32"/>
      <c r="C140" s="36"/>
      <c r="D140" s="119"/>
      <c r="E140" s="120"/>
      <c r="F140" s="63"/>
      <c r="G140" s="64"/>
      <c r="H140" s="71"/>
      <c r="I140" s="37">
        <v>0</v>
      </c>
      <c r="J140" s="38">
        <f t="shared" si="43"/>
        <v>0</v>
      </c>
      <c r="K140" s="39">
        <v>0</v>
      </c>
      <c r="L140" s="40">
        <f t="shared" si="44"/>
        <v>0</v>
      </c>
      <c r="M140" s="40">
        <f t="shared" si="45"/>
        <v>0</v>
      </c>
      <c r="N140" s="40">
        <v>0</v>
      </c>
      <c r="O140" s="40">
        <f t="shared" si="46"/>
        <v>0</v>
      </c>
      <c r="P140" s="40">
        <f t="shared" si="47"/>
        <v>0</v>
      </c>
      <c r="Q140" s="30">
        <f t="shared" si="48"/>
        <v>0</v>
      </c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  <c r="AU140" s="143"/>
      <c r="AV140" s="143"/>
      <c r="AW140" s="143"/>
      <c r="AX140" s="143"/>
      <c r="AY140" s="143"/>
      <c r="AZ140" s="143"/>
      <c r="BA140" s="143"/>
      <c r="BB140" s="143"/>
      <c r="BC140" s="143"/>
      <c r="BD140" s="143"/>
      <c r="BE140" s="143"/>
      <c r="BF140" s="143"/>
      <c r="BG140" s="143"/>
      <c r="BH140" s="143"/>
      <c r="BI140" s="143"/>
      <c r="BJ140" s="143"/>
      <c r="BK140" s="143"/>
      <c r="BL140" s="143"/>
      <c r="BM140" s="143"/>
      <c r="BN140" s="143"/>
      <c r="BO140" s="143"/>
      <c r="BP140" s="143"/>
      <c r="BQ140" s="143"/>
      <c r="BR140" s="143"/>
      <c r="BS140" s="143"/>
      <c r="BT140" s="143"/>
      <c r="BU140" s="143"/>
      <c r="BV140" s="143"/>
      <c r="BW140" s="143"/>
      <c r="BX140" s="143"/>
      <c r="BY140" s="143"/>
      <c r="BZ140" s="143"/>
      <c r="CA140" s="143"/>
      <c r="CB140" s="143"/>
      <c r="CC140" s="143"/>
      <c r="CD140" s="143"/>
      <c r="CE140" s="143"/>
      <c r="CF140" s="143"/>
      <c r="CG140" s="143"/>
      <c r="CH140" s="143"/>
      <c r="CI140" s="143"/>
      <c r="CJ140" s="143"/>
      <c r="CK140" s="143"/>
      <c r="CL140" s="143"/>
      <c r="CM140" s="143"/>
      <c r="CN140" s="143"/>
      <c r="CO140" s="143"/>
      <c r="CP140" s="143"/>
      <c r="CQ140" s="143"/>
      <c r="CR140" s="143"/>
      <c r="CS140" s="143"/>
      <c r="CT140" s="143"/>
      <c r="CU140" s="143"/>
      <c r="CV140" s="143"/>
      <c r="CW140" s="143"/>
      <c r="CX140" s="143"/>
      <c r="CY140" s="143"/>
      <c r="CZ140" s="143"/>
      <c r="DA140" s="143"/>
      <c r="DB140" s="143"/>
      <c r="DC140" s="143"/>
      <c r="DD140" s="143"/>
      <c r="DE140" s="143"/>
      <c r="DF140" s="143"/>
      <c r="DG140" s="143"/>
      <c r="DH140" s="143"/>
      <c r="DI140" s="143"/>
      <c r="DJ140" s="143"/>
      <c r="DK140" s="143"/>
      <c r="DL140" s="143"/>
      <c r="DM140" s="143"/>
      <c r="DN140" s="143"/>
      <c r="DO140" s="143"/>
      <c r="DP140" s="143"/>
      <c r="DQ140" s="143"/>
      <c r="DR140" s="143"/>
      <c r="DS140" s="143"/>
      <c r="DT140" s="143"/>
      <c r="DU140" s="143"/>
      <c r="DV140" s="143"/>
      <c r="DW140" s="143"/>
      <c r="DX140" s="143"/>
      <c r="DY140" s="143"/>
      <c r="DZ140" s="143"/>
      <c r="EA140" s="143"/>
      <c r="EB140" s="143"/>
      <c r="EC140" s="143"/>
      <c r="ED140" s="143"/>
      <c r="EE140" s="143"/>
      <c r="EF140" s="143"/>
      <c r="EG140" s="143"/>
      <c r="EH140" s="143"/>
      <c r="EI140" s="143"/>
      <c r="EJ140" s="143"/>
      <c r="EK140" s="143"/>
      <c r="EL140" s="143"/>
      <c r="EM140" s="143"/>
      <c r="EN140" s="143"/>
      <c r="EO140" s="143"/>
      <c r="EP140" s="143"/>
      <c r="EQ140" s="143"/>
      <c r="ER140" s="143"/>
      <c r="ES140" s="143"/>
      <c r="ET140" s="143"/>
      <c r="EU140" s="143"/>
      <c r="EV140" s="143"/>
      <c r="EW140" s="143"/>
      <c r="EX140" s="143"/>
      <c r="EY140" s="143"/>
      <c r="EZ140" s="143"/>
      <c r="FA140" s="143"/>
      <c r="FB140" s="143"/>
      <c r="FC140" s="143"/>
    </row>
    <row r="141" spans="1:159" s="73" customFormat="1">
      <c r="A141" s="74" t="str">
        <f>IF(F141&lt;&gt;"",1+MAX($A$2:A140),"")</f>
        <v/>
      </c>
      <c r="B141" s="32"/>
      <c r="C141" s="36"/>
      <c r="D141" s="114" t="s">
        <v>140</v>
      </c>
      <c r="E141" s="115">
        <v>422</v>
      </c>
      <c r="F141" s="115"/>
      <c r="G141" s="116"/>
      <c r="H141" s="117" t="s">
        <v>39</v>
      </c>
      <c r="I141" s="37">
        <v>0</v>
      </c>
      <c r="J141" s="38">
        <f t="shared" si="43"/>
        <v>0</v>
      </c>
      <c r="K141" s="39">
        <v>0</v>
      </c>
      <c r="L141" s="40">
        <f t="shared" si="44"/>
        <v>0</v>
      </c>
      <c r="M141" s="40">
        <f t="shared" si="45"/>
        <v>0</v>
      </c>
      <c r="N141" s="40">
        <v>0</v>
      </c>
      <c r="O141" s="40">
        <f t="shared" si="46"/>
        <v>0</v>
      </c>
      <c r="P141" s="40">
        <f t="shared" si="47"/>
        <v>0</v>
      </c>
      <c r="Q141" s="30">
        <f t="shared" si="48"/>
        <v>0</v>
      </c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  <c r="AU141" s="143"/>
      <c r="AV141" s="143"/>
      <c r="AW141" s="143"/>
      <c r="AX141" s="143"/>
      <c r="AY141" s="143"/>
      <c r="AZ141" s="143"/>
      <c r="BA141" s="143"/>
      <c r="BB141" s="143"/>
      <c r="BC141" s="143"/>
      <c r="BD141" s="143"/>
      <c r="BE141" s="143"/>
      <c r="BF141" s="143"/>
      <c r="BG141" s="143"/>
      <c r="BH141" s="143"/>
      <c r="BI141" s="143"/>
      <c r="BJ141" s="143"/>
      <c r="BK141" s="143"/>
      <c r="BL141" s="143"/>
      <c r="BM141" s="143"/>
      <c r="BN141" s="143"/>
      <c r="BO141" s="143"/>
      <c r="BP141" s="143"/>
      <c r="BQ141" s="143"/>
      <c r="BR141" s="143"/>
      <c r="BS141" s="143"/>
      <c r="BT141" s="143"/>
      <c r="BU141" s="143"/>
      <c r="BV141" s="143"/>
      <c r="BW141" s="143"/>
      <c r="BX141" s="143"/>
      <c r="BY141" s="143"/>
      <c r="BZ141" s="143"/>
      <c r="CA141" s="143"/>
      <c r="CB141" s="143"/>
      <c r="CC141" s="143"/>
      <c r="CD141" s="143"/>
      <c r="CE141" s="143"/>
      <c r="CF141" s="143"/>
      <c r="CG141" s="143"/>
      <c r="CH141" s="143"/>
      <c r="CI141" s="143"/>
      <c r="CJ141" s="143"/>
      <c r="CK141" s="143"/>
      <c r="CL141" s="143"/>
      <c r="CM141" s="143"/>
      <c r="CN141" s="143"/>
      <c r="CO141" s="143"/>
      <c r="CP141" s="143"/>
      <c r="CQ141" s="143"/>
      <c r="CR141" s="143"/>
      <c r="CS141" s="143"/>
      <c r="CT141" s="143"/>
      <c r="CU141" s="143"/>
      <c r="CV141" s="143"/>
      <c r="CW141" s="143"/>
      <c r="CX141" s="143"/>
      <c r="CY141" s="143"/>
      <c r="CZ141" s="143"/>
      <c r="DA141" s="143"/>
      <c r="DB141" s="143"/>
      <c r="DC141" s="143"/>
      <c r="DD141" s="143"/>
      <c r="DE141" s="143"/>
      <c r="DF141" s="143"/>
      <c r="DG141" s="143"/>
      <c r="DH141" s="143"/>
      <c r="DI141" s="143"/>
      <c r="DJ141" s="143"/>
      <c r="DK141" s="143"/>
      <c r="DL141" s="143"/>
      <c r="DM141" s="143"/>
      <c r="DN141" s="143"/>
      <c r="DO141" s="143"/>
      <c r="DP141" s="143"/>
      <c r="DQ141" s="143"/>
      <c r="DR141" s="143"/>
      <c r="DS141" s="143"/>
      <c r="DT141" s="143"/>
      <c r="DU141" s="143"/>
      <c r="DV141" s="143"/>
      <c r="DW141" s="143"/>
      <c r="DX141" s="143"/>
      <c r="DY141" s="143"/>
      <c r="DZ141" s="143"/>
      <c r="EA141" s="143"/>
      <c r="EB141" s="143"/>
      <c r="EC141" s="143"/>
      <c r="ED141" s="143"/>
      <c r="EE141" s="143"/>
      <c r="EF141" s="143"/>
      <c r="EG141" s="143"/>
      <c r="EH141" s="143"/>
      <c r="EI141" s="143"/>
      <c r="EJ141" s="143"/>
      <c r="EK141" s="143"/>
      <c r="EL141" s="143"/>
      <c r="EM141" s="143"/>
      <c r="EN141" s="143"/>
      <c r="EO141" s="143"/>
      <c r="EP141" s="143"/>
      <c r="EQ141" s="143"/>
      <c r="ER141" s="143"/>
      <c r="ES141" s="143"/>
      <c r="ET141" s="143"/>
      <c r="EU141" s="143"/>
      <c r="EV141" s="143"/>
      <c r="EW141" s="143"/>
      <c r="EX141" s="143"/>
      <c r="EY141" s="143"/>
      <c r="EZ141" s="143"/>
      <c r="FA141" s="143"/>
      <c r="FB141" s="143"/>
      <c r="FC141" s="143"/>
    </row>
    <row r="142" spans="1:159" s="73" customFormat="1">
      <c r="A142" s="74">
        <f>IF(F142&lt;&gt;"",1+MAX($A$2:A141),"")</f>
        <v>107</v>
      </c>
      <c r="B142" s="32"/>
      <c r="C142" s="36"/>
      <c r="D142" s="119" t="s">
        <v>127</v>
      </c>
      <c r="E142" s="120">
        <f>5770*2</f>
        <v>11540</v>
      </c>
      <c r="F142" s="63">
        <v>0.1</v>
      </c>
      <c r="G142" s="64">
        <f t="shared" ref="G142:G150" si="52">E142*(1+F142)</f>
        <v>12694.000000000002</v>
      </c>
      <c r="H142" s="71" t="s">
        <v>37</v>
      </c>
      <c r="I142" s="37">
        <v>0</v>
      </c>
      <c r="J142" s="38">
        <f t="shared" si="43"/>
        <v>0</v>
      </c>
      <c r="K142" s="39">
        <v>0</v>
      </c>
      <c r="L142" s="40">
        <f t="shared" si="44"/>
        <v>0</v>
      </c>
      <c r="M142" s="40">
        <f t="shared" si="45"/>
        <v>0</v>
      </c>
      <c r="N142" s="40">
        <v>0</v>
      </c>
      <c r="O142" s="40">
        <f t="shared" si="46"/>
        <v>0</v>
      </c>
      <c r="P142" s="40">
        <f t="shared" si="47"/>
        <v>0</v>
      </c>
      <c r="Q142" s="30">
        <f t="shared" si="48"/>
        <v>0</v>
      </c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  <c r="AU142" s="143"/>
      <c r="AV142" s="143"/>
      <c r="AW142" s="143"/>
      <c r="AX142" s="143"/>
      <c r="AY142" s="143"/>
      <c r="AZ142" s="143"/>
      <c r="BA142" s="143"/>
      <c r="BB142" s="143"/>
      <c r="BC142" s="143"/>
      <c r="BD142" s="143"/>
      <c r="BE142" s="143"/>
      <c r="BF142" s="143"/>
      <c r="BG142" s="143"/>
      <c r="BH142" s="143"/>
      <c r="BI142" s="143"/>
      <c r="BJ142" s="143"/>
      <c r="BK142" s="143"/>
      <c r="BL142" s="143"/>
      <c r="BM142" s="143"/>
      <c r="BN142" s="143"/>
      <c r="BO142" s="143"/>
      <c r="BP142" s="143"/>
      <c r="BQ142" s="143"/>
      <c r="BR142" s="143"/>
      <c r="BS142" s="143"/>
      <c r="BT142" s="143"/>
      <c r="BU142" s="143"/>
      <c r="BV142" s="143"/>
      <c r="BW142" s="143"/>
      <c r="BX142" s="143"/>
      <c r="BY142" s="143"/>
      <c r="BZ142" s="143"/>
      <c r="CA142" s="143"/>
      <c r="CB142" s="143"/>
      <c r="CC142" s="143"/>
      <c r="CD142" s="143"/>
      <c r="CE142" s="143"/>
      <c r="CF142" s="143"/>
      <c r="CG142" s="143"/>
      <c r="CH142" s="143"/>
      <c r="CI142" s="143"/>
      <c r="CJ142" s="143"/>
      <c r="CK142" s="143"/>
      <c r="CL142" s="143"/>
      <c r="CM142" s="143"/>
      <c r="CN142" s="143"/>
      <c r="CO142" s="143"/>
      <c r="CP142" s="143"/>
      <c r="CQ142" s="143"/>
      <c r="CR142" s="143"/>
      <c r="CS142" s="143"/>
      <c r="CT142" s="143"/>
      <c r="CU142" s="143"/>
      <c r="CV142" s="143"/>
      <c r="CW142" s="143"/>
      <c r="CX142" s="143"/>
      <c r="CY142" s="143"/>
      <c r="CZ142" s="143"/>
      <c r="DA142" s="143"/>
      <c r="DB142" s="143"/>
      <c r="DC142" s="143"/>
      <c r="DD142" s="143"/>
      <c r="DE142" s="143"/>
      <c r="DF142" s="143"/>
      <c r="DG142" s="143"/>
      <c r="DH142" s="143"/>
      <c r="DI142" s="143"/>
      <c r="DJ142" s="143"/>
      <c r="DK142" s="143"/>
      <c r="DL142" s="143"/>
      <c r="DM142" s="143"/>
      <c r="DN142" s="143"/>
      <c r="DO142" s="143"/>
      <c r="DP142" s="143"/>
      <c r="DQ142" s="143"/>
      <c r="DR142" s="143"/>
      <c r="DS142" s="143"/>
      <c r="DT142" s="143"/>
      <c r="DU142" s="143"/>
      <c r="DV142" s="143"/>
      <c r="DW142" s="143"/>
      <c r="DX142" s="143"/>
      <c r="DY142" s="143"/>
      <c r="DZ142" s="143"/>
      <c r="EA142" s="143"/>
      <c r="EB142" s="143"/>
      <c r="EC142" s="143"/>
      <c r="ED142" s="143"/>
      <c r="EE142" s="143"/>
      <c r="EF142" s="143"/>
      <c r="EG142" s="143"/>
      <c r="EH142" s="143"/>
      <c r="EI142" s="143"/>
      <c r="EJ142" s="143"/>
      <c r="EK142" s="143"/>
      <c r="EL142" s="143"/>
      <c r="EM142" s="143"/>
      <c r="EN142" s="143"/>
      <c r="EO142" s="143"/>
      <c r="EP142" s="143"/>
      <c r="EQ142" s="143"/>
      <c r="ER142" s="143"/>
      <c r="ES142" s="143"/>
      <c r="ET142" s="143"/>
      <c r="EU142" s="143"/>
      <c r="EV142" s="143"/>
      <c r="EW142" s="143"/>
      <c r="EX142" s="143"/>
      <c r="EY142" s="143"/>
      <c r="EZ142" s="143"/>
      <c r="FA142" s="143"/>
      <c r="FB142" s="143"/>
      <c r="FC142" s="143"/>
    </row>
    <row r="143" spans="1:159" s="73" customFormat="1">
      <c r="A143" s="74">
        <f>IF(F143&lt;&gt;"",1+MAX($A$2:A142),"")</f>
        <v>108</v>
      </c>
      <c r="B143" s="32"/>
      <c r="C143" s="36"/>
      <c r="D143" s="121" t="s">
        <v>107</v>
      </c>
      <c r="E143" s="120">
        <f>ROUNDUP(E142/32,0)</f>
        <v>361</v>
      </c>
      <c r="F143" s="63">
        <v>0</v>
      </c>
      <c r="G143" s="64">
        <f t="shared" si="52"/>
        <v>361</v>
      </c>
      <c r="H143" s="65" t="s">
        <v>38</v>
      </c>
      <c r="I143" s="37">
        <v>0</v>
      </c>
      <c r="J143" s="38">
        <f t="shared" si="43"/>
        <v>0</v>
      </c>
      <c r="K143" s="39">
        <v>0</v>
      </c>
      <c r="L143" s="40">
        <f t="shared" si="44"/>
        <v>0</v>
      </c>
      <c r="M143" s="40">
        <f t="shared" si="45"/>
        <v>0</v>
      </c>
      <c r="N143" s="40">
        <v>0</v>
      </c>
      <c r="O143" s="40">
        <f t="shared" si="46"/>
        <v>0</v>
      </c>
      <c r="P143" s="40">
        <f t="shared" si="47"/>
        <v>0</v>
      </c>
      <c r="Q143" s="30">
        <f t="shared" si="48"/>
        <v>0</v>
      </c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  <c r="AU143" s="143"/>
      <c r="AV143" s="143"/>
      <c r="AW143" s="143"/>
      <c r="AX143" s="143"/>
      <c r="AY143" s="143"/>
      <c r="AZ143" s="143"/>
      <c r="BA143" s="143"/>
      <c r="BB143" s="143"/>
      <c r="BC143" s="143"/>
      <c r="BD143" s="143"/>
      <c r="BE143" s="143"/>
      <c r="BF143" s="143"/>
      <c r="BG143" s="143"/>
      <c r="BH143" s="143"/>
      <c r="BI143" s="143"/>
      <c r="BJ143" s="143"/>
      <c r="BK143" s="143"/>
      <c r="BL143" s="143"/>
      <c r="BM143" s="143"/>
      <c r="BN143" s="143"/>
      <c r="BO143" s="143"/>
      <c r="BP143" s="143"/>
      <c r="BQ143" s="143"/>
      <c r="BR143" s="143"/>
      <c r="BS143" s="143"/>
      <c r="BT143" s="143"/>
      <c r="BU143" s="143"/>
      <c r="BV143" s="143"/>
      <c r="BW143" s="143"/>
      <c r="BX143" s="143"/>
      <c r="BY143" s="143"/>
      <c r="BZ143" s="143"/>
      <c r="CA143" s="143"/>
      <c r="CB143" s="143"/>
      <c r="CC143" s="143"/>
      <c r="CD143" s="143"/>
      <c r="CE143" s="143"/>
      <c r="CF143" s="143"/>
      <c r="CG143" s="143"/>
      <c r="CH143" s="143"/>
      <c r="CI143" s="143"/>
      <c r="CJ143" s="143"/>
      <c r="CK143" s="143"/>
      <c r="CL143" s="143"/>
      <c r="CM143" s="143"/>
      <c r="CN143" s="143"/>
      <c r="CO143" s="143"/>
      <c r="CP143" s="143"/>
      <c r="CQ143" s="143"/>
      <c r="CR143" s="143"/>
      <c r="CS143" s="143"/>
      <c r="CT143" s="143"/>
      <c r="CU143" s="143"/>
      <c r="CV143" s="143"/>
      <c r="CW143" s="143"/>
      <c r="CX143" s="143"/>
      <c r="CY143" s="143"/>
      <c r="CZ143" s="143"/>
      <c r="DA143" s="143"/>
      <c r="DB143" s="143"/>
      <c r="DC143" s="143"/>
      <c r="DD143" s="143"/>
      <c r="DE143" s="143"/>
      <c r="DF143" s="143"/>
      <c r="DG143" s="143"/>
      <c r="DH143" s="143"/>
      <c r="DI143" s="143"/>
      <c r="DJ143" s="143"/>
      <c r="DK143" s="143"/>
      <c r="DL143" s="143"/>
      <c r="DM143" s="143"/>
      <c r="DN143" s="143"/>
      <c r="DO143" s="143"/>
      <c r="DP143" s="143"/>
      <c r="DQ143" s="143"/>
      <c r="DR143" s="143"/>
      <c r="DS143" s="143"/>
      <c r="DT143" s="143"/>
      <c r="DU143" s="143"/>
      <c r="DV143" s="143"/>
      <c r="DW143" s="143"/>
      <c r="DX143" s="143"/>
      <c r="DY143" s="143"/>
      <c r="DZ143" s="143"/>
      <c r="EA143" s="143"/>
      <c r="EB143" s="143"/>
      <c r="EC143" s="143"/>
      <c r="ED143" s="143"/>
      <c r="EE143" s="143"/>
      <c r="EF143" s="143"/>
      <c r="EG143" s="143"/>
      <c r="EH143" s="143"/>
      <c r="EI143" s="143"/>
      <c r="EJ143" s="143"/>
      <c r="EK143" s="143"/>
      <c r="EL143" s="143"/>
      <c r="EM143" s="143"/>
      <c r="EN143" s="143"/>
      <c r="EO143" s="143"/>
      <c r="EP143" s="143"/>
      <c r="EQ143" s="143"/>
      <c r="ER143" s="143"/>
      <c r="ES143" s="143"/>
      <c r="ET143" s="143"/>
      <c r="EU143" s="143"/>
      <c r="EV143" s="143"/>
      <c r="EW143" s="143"/>
      <c r="EX143" s="143"/>
      <c r="EY143" s="143"/>
      <c r="EZ143" s="143"/>
      <c r="FA143" s="143"/>
      <c r="FB143" s="143"/>
      <c r="FC143" s="143"/>
    </row>
    <row r="144" spans="1:159" s="73" customFormat="1">
      <c r="A144" s="74">
        <f>IF(F144&lt;&gt;"",1+MAX($A$2:A143),"")</f>
        <v>109</v>
      </c>
      <c r="B144" s="32"/>
      <c r="C144" s="36"/>
      <c r="D144" s="121" t="s">
        <v>110</v>
      </c>
      <c r="E144" s="120">
        <f>ROUNDUP(E142*1.33,0)</f>
        <v>15349</v>
      </c>
      <c r="F144" s="63">
        <v>0</v>
      </c>
      <c r="G144" s="64">
        <f t="shared" si="52"/>
        <v>15349</v>
      </c>
      <c r="H144" s="65" t="s">
        <v>38</v>
      </c>
      <c r="I144" s="37">
        <v>0</v>
      </c>
      <c r="J144" s="38">
        <f t="shared" si="43"/>
        <v>0</v>
      </c>
      <c r="K144" s="39">
        <v>0</v>
      </c>
      <c r="L144" s="40">
        <f t="shared" si="44"/>
        <v>0</v>
      </c>
      <c r="M144" s="40">
        <f t="shared" si="45"/>
        <v>0</v>
      </c>
      <c r="N144" s="40">
        <v>0</v>
      </c>
      <c r="O144" s="40">
        <f t="shared" si="46"/>
        <v>0</v>
      </c>
      <c r="P144" s="40">
        <f t="shared" si="47"/>
        <v>0</v>
      </c>
      <c r="Q144" s="30">
        <f t="shared" si="48"/>
        <v>0</v>
      </c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3"/>
      <c r="BB144" s="143"/>
      <c r="BC144" s="143"/>
      <c r="BD144" s="143"/>
      <c r="BE144" s="143"/>
      <c r="BF144" s="143"/>
      <c r="BG144" s="143"/>
      <c r="BH144" s="143"/>
      <c r="BI144" s="143"/>
      <c r="BJ144" s="143"/>
      <c r="BK144" s="143"/>
      <c r="BL144" s="143"/>
      <c r="BM144" s="143"/>
      <c r="BN144" s="143"/>
      <c r="BO144" s="143"/>
      <c r="BP144" s="143"/>
      <c r="BQ144" s="143"/>
      <c r="BR144" s="143"/>
      <c r="BS144" s="143"/>
      <c r="BT144" s="143"/>
      <c r="BU144" s="143"/>
      <c r="BV144" s="143"/>
      <c r="BW144" s="143"/>
      <c r="BX144" s="143"/>
      <c r="BY144" s="143"/>
      <c r="BZ144" s="143"/>
      <c r="CA144" s="143"/>
      <c r="CB144" s="143"/>
      <c r="CC144" s="143"/>
      <c r="CD144" s="143"/>
      <c r="CE144" s="143"/>
      <c r="CF144" s="143"/>
      <c r="CG144" s="143"/>
      <c r="CH144" s="143"/>
      <c r="CI144" s="143"/>
      <c r="CJ144" s="143"/>
      <c r="CK144" s="143"/>
      <c r="CL144" s="143"/>
      <c r="CM144" s="143"/>
      <c r="CN144" s="143"/>
      <c r="CO144" s="143"/>
      <c r="CP144" s="143"/>
      <c r="CQ144" s="143"/>
      <c r="CR144" s="143"/>
      <c r="CS144" s="143"/>
      <c r="CT144" s="143"/>
      <c r="CU144" s="143"/>
      <c r="CV144" s="143"/>
      <c r="CW144" s="143"/>
      <c r="CX144" s="143"/>
      <c r="CY144" s="143"/>
      <c r="CZ144" s="143"/>
      <c r="DA144" s="143"/>
      <c r="DB144" s="143"/>
      <c r="DC144" s="143"/>
      <c r="DD144" s="143"/>
      <c r="DE144" s="143"/>
      <c r="DF144" s="143"/>
      <c r="DG144" s="143"/>
      <c r="DH144" s="143"/>
      <c r="DI144" s="143"/>
      <c r="DJ144" s="143"/>
      <c r="DK144" s="143"/>
      <c r="DL144" s="143"/>
      <c r="DM144" s="143"/>
      <c r="DN144" s="143"/>
      <c r="DO144" s="143"/>
      <c r="DP144" s="143"/>
      <c r="DQ144" s="143"/>
      <c r="DR144" s="143"/>
      <c r="DS144" s="143"/>
      <c r="DT144" s="143"/>
      <c r="DU144" s="143"/>
      <c r="DV144" s="143"/>
      <c r="DW144" s="143"/>
      <c r="DX144" s="143"/>
      <c r="DY144" s="143"/>
      <c r="DZ144" s="143"/>
      <c r="EA144" s="143"/>
      <c r="EB144" s="143"/>
      <c r="EC144" s="143"/>
      <c r="ED144" s="143"/>
      <c r="EE144" s="143"/>
      <c r="EF144" s="143"/>
      <c r="EG144" s="143"/>
      <c r="EH144" s="143"/>
      <c r="EI144" s="143"/>
      <c r="EJ144" s="143"/>
      <c r="EK144" s="143"/>
      <c r="EL144" s="143"/>
      <c r="EM144" s="143"/>
      <c r="EN144" s="143"/>
      <c r="EO144" s="143"/>
      <c r="EP144" s="143"/>
      <c r="EQ144" s="143"/>
      <c r="ER144" s="143"/>
      <c r="ES144" s="143"/>
      <c r="ET144" s="143"/>
      <c r="EU144" s="143"/>
      <c r="EV144" s="143"/>
      <c r="EW144" s="143"/>
      <c r="EX144" s="143"/>
      <c r="EY144" s="143"/>
      <c r="EZ144" s="143"/>
      <c r="FA144" s="143"/>
      <c r="FB144" s="143"/>
      <c r="FC144" s="143"/>
    </row>
    <row r="145" spans="1:159" s="73" customFormat="1">
      <c r="A145" s="74">
        <f>IF(F145&lt;&gt;"",1+MAX($A$2:A144),"")</f>
        <v>110</v>
      </c>
      <c r="B145" s="32"/>
      <c r="C145" s="36"/>
      <c r="D145" s="121" t="s">
        <v>111</v>
      </c>
      <c r="E145" s="120">
        <f>ROUNDUP(E143*16,0)</f>
        <v>5776</v>
      </c>
      <c r="F145" s="63">
        <v>0.05</v>
      </c>
      <c r="G145" s="64">
        <f t="shared" si="52"/>
        <v>6064.8</v>
      </c>
      <c r="H145" s="65" t="s">
        <v>39</v>
      </c>
      <c r="I145" s="37">
        <v>0</v>
      </c>
      <c r="J145" s="38">
        <f t="shared" si="43"/>
        <v>0</v>
      </c>
      <c r="K145" s="39">
        <v>0</v>
      </c>
      <c r="L145" s="40">
        <f t="shared" si="44"/>
        <v>0</v>
      </c>
      <c r="M145" s="40">
        <f t="shared" si="45"/>
        <v>0</v>
      </c>
      <c r="N145" s="40">
        <v>0</v>
      </c>
      <c r="O145" s="40">
        <f t="shared" si="46"/>
        <v>0</v>
      </c>
      <c r="P145" s="40">
        <f t="shared" si="47"/>
        <v>0</v>
      </c>
      <c r="Q145" s="30">
        <f t="shared" si="48"/>
        <v>0</v>
      </c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3"/>
      <c r="BB145" s="143"/>
      <c r="BC145" s="143"/>
      <c r="BD145" s="143"/>
      <c r="BE145" s="143"/>
      <c r="BF145" s="143"/>
      <c r="BG145" s="143"/>
      <c r="BH145" s="143"/>
      <c r="BI145" s="143"/>
      <c r="BJ145" s="143"/>
      <c r="BK145" s="143"/>
      <c r="BL145" s="143"/>
      <c r="BM145" s="143"/>
      <c r="BN145" s="143"/>
      <c r="BO145" s="143"/>
      <c r="BP145" s="143"/>
      <c r="BQ145" s="143"/>
      <c r="BR145" s="143"/>
      <c r="BS145" s="143"/>
      <c r="BT145" s="143"/>
      <c r="BU145" s="143"/>
      <c r="BV145" s="143"/>
      <c r="BW145" s="143"/>
      <c r="BX145" s="143"/>
      <c r="BY145" s="143"/>
      <c r="BZ145" s="143"/>
      <c r="CA145" s="143"/>
      <c r="CB145" s="143"/>
      <c r="CC145" s="143"/>
      <c r="CD145" s="143"/>
      <c r="CE145" s="143"/>
      <c r="CF145" s="143"/>
      <c r="CG145" s="143"/>
      <c r="CH145" s="143"/>
      <c r="CI145" s="143"/>
      <c r="CJ145" s="143"/>
      <c r="CK145" s="143"/>
      <c r="CL145" s="143"/>
      <c r="CM145" s="143"/>
      <c r="CN145" s="143"/>
      <c r="CO145" s="143"/>
      <c r="CP145" s="143"/>
      <c r="CQ145" s="143"/>
      <c r="CR145" s="143"/>
      <c r="CS145" s="143"/>
      <c r="CT145" s="143"/>
      <c r="CU145" s="143"/>
      <c r="CV145" s="143"/>
      <c r="CW145" s="143"/>
      <c r="CX145" s="143"/>
      <c r="CY145" s="143"/>
      <c r="CZ145" s="143"/>
      <c r="DA145" s="143"/>
      <c r="DB145" s="143"/>
      <c r="DC145" s="143"/>
      <c r="DD145" s="143"/>
      <c r="DE145" s="143"/>
      <c r="DF145" s="143"/>
      <c r="DG145" s="143"/>
      <c r="DH145" s="143"/>
      <c r="DI145" s="143"/>
      <c r="DJ145" s="143"/>
      <c r="DK145" s="143"/>
      <c r="DL145" s="143"/>
      <c r="DM145" s="143"/>
      <c r="DN145" s="143"/>
      <c r="DO145" s="143"/>
      <c r="DP145" s="143"/>
      <c r="DQ145" s="143"/>
      <c r="DR145" s="143"/>
      <c r="DS145" s="143"/>
      <c r="DT145" s="143"/>
      <c r="DU145" s="143"/>
      <c r="DV145" s="143"/>
      <c r="DW145" s="143"/>
      <c r="DX145" s="143"/>
      <c r="DY145" s="143"/>
      <c r="DZ145" s="143"/>
      <c r="EA145" s="143"/>
      <c r="EB145" s="143"/>
      <c r="EC145" s="143"/>
      <c r="ED145" s="143"/>
      <c r="EE145" s="143"/>
      <c r="EF145" s="143"/>
      <c r="EG145" s="143"/>
      <c r="EH145" s="143"/>
      <c r="EI145" s="143"/>
      <c r="EJ145" s="143"/>
      <c r="EK145" s="143"/>
      <c r="EL145" s="143"/>
      <c r="EM145" s="143"/>
      <c r="EN145" s="143"/>
      <c r="EO145" s="143"/>
      <c r="EP145" s="143"/>
      <c r="EQ145" s="143"/>
      <c r="ER145" s="143"/>
      <c r="ES145" s="143"/>
      <c r="ET145" s="143"/>
      <c r="EU145" s="143"/>
      <c r="EV145" s="143"/>
      <c r="EW145" s="143"/>
      <c r="EX145" s="143"/>
      <c r="EY145" s="143"/>
      <c r="EZ145" s="143"/>
      <c r="FA145" s="143"/>
      <c r="FB145" s="143"/>
      <c r="FC145" s="143"/>
    </row>
    <row r="146" spans="1:159" s="73" customFormat="1">
      <c r="A146" s="74">
        <f>IF(F146&lt;&gt;"",1+MAX($A$2:A145),"")</f>
        <v>111</v>
      </c>
      <c r="B146" s="32"/>
      <c r="C146" s="36"/>
      <c r="D146" s="121" t="s">
        <v>112</v>
      </c>
      <c r="E146" s="120">
        <f>E142*0.084</f>
        <v>969.36</v>
      </c>
      <c r="F146" s="35">
        <v>0.05</v>
      </c>
      <c r="G146" s="64">
        <f t="shared" si="52"/>
        <v>1017.8280000000001</v>
      </c>
      <c r="H146" s="65" t="s">
        <v>113</v>
      </c>
      <c r="I146" s="37">
        <v>0</v>
      </c>
      <c r="J146" s="38">
        <f t="shared" si="43"/>
        <v>0</v>
      </c>
      <c r="K146" s="39">
        <v>0</v>
      </c>
      <c r="L146" s="40">
        <f t="shared" si="44"/>
        <v>0</v>
      </c>
      <c r="M146" s="40">
        <f t="shared" si="45"/>
        <v>0</v>
      </c>
      <c r="N146" s="40">
        <v>0</v>
      </c>
      <c r="O146" s="40">
        <f t="shared" si="46"/>
        <v>0</v>
      </c>
      <c r="P146" s="40">
        <f t="shared" si="47"/>
        <v>0</v>
      </c>
      <c r="Q146" s="30">
        <f t="shared" si="48"/>
        <v>0</v>
      </c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  <c r="AU146" s="143"/>
      <c r="AV146" s="143"/>
      <c r="AW146" s="143"/>
      <c r="AX146" s="143"/>
      <c r="AY146" s="143"/>
      <c r="AZ146" s="143"/>
      <c r="BA146" s="143"/>
      <c r="BB146" s="143"/>
      <c r="BC146" s="143"/>
      <c r="BD146" s="143"/>
      <c r="BE146" s="143"/>
      <c r="BF146" s="143"/>
      <c r="BG146" s="143"/>
      <c r="BH146" s="143"/>
      <c r="BI146" s="143"/>
      <c r="BJ146" s="143"/>
      <c r="BK146" s="143"/>
      <c r="BL146" s="143"/>
      <c r="BM146" s="143"/>
      <c r="BN146" s="143"/>
      <c r="BO146" s="143"/>
      <c r="BP146" s="143"/>
      <c r="BQ146" s="143"/>
      <c r="BR146" s="143"/>
      <c r="BS146" s="143"/>
      <c r="BT146" s="143"/>
      <c r="BU146" s="143"/>
      <c r="BV146" s="143"/>
      <c r="BW146" s="143"/>
      <c r="BX146" s="143"/>
      <c r="BY146" s="143"/>
      <c r="BZ146" s="143"/>
      <c r="CA146" s="143"/>
      <c r="CB146" s="143"/>
      <c r="CC146" s="143"/>
      <c r="CD146" s="143"/>
      <c r="CE146" s="143"/>
      <c r="CF146" s="143"/>
      <c r="CG146" s="143"/>
      <c r="CH146" s="143"/>
      <c r="CI146" s="143"/>
      <c r="CJ146" s="143"/>
      <c r="CK146" s="143"/>
      <c r="CL146" s="143"/>
      <c r="CM146" s="143"/>
      <c r="CN146" s="143"/>
      <c r="CO146" s="143"/>
      <c r="CP146" s="143"/>
      <c r="CQ146" s="143"/>
      <c r="CR146" s="143"/>
      <c r="CS146" s="143"/>
      <c r="CT146" s="143"/>
      <c r="CU146" s="143"/>
      <c r="CV146" s="143"/>
      <c r="CW146" s="143"/>
      <c r="CX146" s="143"/>
      <c r="CY146" s="143"/>
      <c r="CZ146" s="143"/>
      <c r="DA146" s="143"/>
      <c r="DB146" s="143"/>
      <c r="DC146" s="143"/>
      <c r="DD146" s="143"/>
      <c r="DE146" s="143"/>
      <c r="DF146" s="143"/>
      <c r="DG146" s="143"/>
      <c r="DH146" s="143"/>
      <c r="DI146" s="143"/>
      <c r="DJ146" s="143"/>
      <c r="DK146" s="143"/>
      <c r="DL146" s="143"/>
      <c r="DM146" s="143"/>
      <c r="DN146" s="143"/>
      <c r="DO146" s="143"/>
      <c r="DP146" s="143"/>
      <c r="DQ146" s="143"/>
      <c r="DR146" s="143"/>
      <c r="DS146" s="143"/>
      <c r="DT146" s="143"/>
      <c r="DU146" s="143"/>
      <c r="DV146" s="143"/>
      <c r="DW146" s="143"/>
      <c r="DX146" s="143"/>
      <c r="DY146" s="143"/>
      <c r="DZ146" s="143"/>
      <c r="EA146" s="143"/>
      <c r="EB146" s="143"/>
      <c r="EC146" s="143"/>
      <c r="ED146" s="143"/>
      <c r="EE146" s="143"/>
      <c r="EF146" s="143"/>
      <c r="EG146" s="143"/>
      <c r="EH146" s="143"/>
      <c r="EI146" s="143"/>
      <c r="EJ146" s="143"/>
      <c r="EK146" s="143"/>
      <c r="EL146" s="143"/>
      <c r="EM146" s="143"/>
      <c r="EN146" s="143"/>
      <c r="EO146" s="143"/>
      <c r="EP146" s="143"/>
      <c r="EQ146" s="143"/>
      <c r="ER146" s="143"/>
      <c r="ES146" s="143"/>
      <c r="ET146" s="143"/>
      <c r="EU146" s="143"/>
      <c r="EV146" s="143"/>
      <c r="EW146" s="143"/>
      <c r="EX146" s="143"/>
      <c r="EY146" s="143"/>
      <c r="EZ146" s="143"/>
      <c r="FA146" s="143"/>
      <c r="FB146" s="143"/>
      <c r="FC146" s="143"/>
    </row>
    <row r="147" spans="1:159" s="73" customFormat="1">
      <c r="A147" s="74">
        <f>IF(F147&lt;&gt;"",1+MAX($A$2:A146),"")</f>
        <v>112</v>
      </c>
      <c r="B147" s="32"/>
      <c r="C147" s="36"/>
      <c r="D147" s="119" t="s">
        <v>136</v>
      </c>
      <c r="E147" s="120">
        <f>5770</f>
        <v>5770</v>
      </c>
      <c r="F147" s="63">
        <v>0.1</v>
      </c>
      <c r="G147" s="64">
        <f t="shared" si="52"/>
        <v>6347.0000000000009</v>
      </c>
      <c r="H147" s="71" t="s">
        <v>37</v>
      </c>
      <c r="I147" s="37">
        <v>0</v>
      </c>
      <c r="J147" s="38">
        <f t="shared" si="43"/>
        <v>0</v>
      </c>
      <c r="K147" s="39">
        <v>0</v>
      </c>
      <c r="L147" s="40">
        <f t="shared" si="44"/>
        <v>0</v>
      </c>
      <c r="M147" s="40">
        <f t="shared" si="45"/>
        <v>0</v>
      </c>
      <c r="N147" s="40">
        <v>0</v>
      </c>
      <c r="O147" s="40">
        <f t="shared" si="46"/>
        <v>0</v>
      </c>
      <c r="P147" s="40">
        <f t="shared" si="47"/>
        <v>0</v>
      </c>
      <c r="Q147" s="30">
        <f t="shared" si="48"/>
        <v>0</v>
      </c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  <c r="AU147" s="143"/>
      <c r="AV147" s="143"/>
      <c r="AW147" s="143"/>
      <c r="AX147" s="143"/>
      <c r="AY147" s="143"/>
      <c r="AZ147" s="143"/>
      <c r="BA147" s="143"/>
      <c r="BB147" s="143"/>
      <c r="BC147" s="143"/>
      <c r="BD147" s="143"/>
      <c r="BE147" s="143"/>
      <c r="BF147" s="143"/>
      <c r="BG147" s="143"/>
      <c r="BH147" s="143"/>
      <c r="BI147" s="143"/>
      <c r="BJ147" s="143"/>
      <c r="BK147" s="143"/>
      <c r="BL147" s="143"/>
      <c r="BM147" s="143"/>
      <c r="BN147" s="143"/>
      <c r="BO147" s="143"/>
      <c r="BP147" s="143"/>
      <c r="BQ147" s="143"/>
      <c r="BR147" s="143"/>
      <c r="BS147" s="143"/>
      <c r="BT147" s="143"/>
      <c r="BU147" s="143"/>
      <c r="BV147" s="143"/>
      <c r="BW147" s="143"/>
      <c r="BX147" s="143"/>
      <c r="BY147" s="143"/>
      <c r="BZ147" s="143"/>
      <c r="CA147" s="143"/>
      <c r="CB147" s="143"/>
      <c r="CC147" s="143"/>
      <c r="CD147" s="143"/>
      <c r="CE147" s="143"/>
      <c r="CF147" s="143"/>
      <c r="CG147" s="143"/>
      <c r="CH147" s="143"/>
      <c r="CI147" s="143"/>
      <c r="CJ147" s="143"/>
      <c r="CK147" s="143"/>
      <c r="CL147" s="143"/>
      <c r="CM147" s="143"/>
      <c r="CN147" s="143"/>
      <c r="CO147" s="143"/>
      <c r="CP147" s="143"/>
      <c r="CQ147" s="143"/>
      <c r="CR147" s="143"/>
      <c r="CS147" s="143"/>
      <c r="CT147" s="143"/>
      <c r="CU147" s="143"/>
      <c r="CV147" s="143"/>
      <c r="CW147" s="143"/>
      <c r="CX147" s="143"/>
      <c r="CY147" s="143"/>
      <c r="CZ147" s="143"/>
      <c r="DA147" s="143"/>
      <c r="DB147" s="143"/>
      <c r="DC147" s="143"/>
      <c r="DD147" s="143"/>
      <c r="DE147" s="143"/>
      <c r="DF147" s="143"/>
      <c r="DG147" s="143"/>
      <c r="DH147" s="143"/>
      <c r="DI147" s="143"/>
      <c r="DJ147" s="143"/>
      <c r="DK147" s="143"/>
      <c r="DL147" s="143"/>
      <c r="DM147" s="143"/>
      <c r="DN147" s="143"/>
      <c r="DO147" s="143"/>
      <c r="DP147" s="143"/>
      <c r="DQ147" s="143"/>
      <c r="DR147" s="143"/>
      <c r="DS147" s="143"/>
      <c r="DT147" s="143"/>
      <c r="DU147" s="143"/>
      <c r="DV147" s="143"/>
      <c r="DW147" s="143"/>
      <c r="DX147" s="143"/>
      <c r="DY147" s="143"/>
      <c r="DZ147" s="143"/>
      <c r="EA147" s="143"/>
      <c r="EB147" s="143"/>
      <c r="EC147" s="143"/>
      <c r="ED147" s="143"/>
      <c r="EE147" s="143"/>
      <c r="EF147" s="143"/>
      <c r="EG147" s="143"/>
      <c r="EH147" s="143"/>
      <c r="EI147" s="143"/>
      <c r="EJ147" s="143"/>
      <c r="EK147" s="143"/>
      <c r="EL147" s="143"/>
      <c r="EM147" s="143"/>
      <c r="EN147" s="143"/>
      <c r="EO147" s="143"/>
      <c r="EP147" s="143"/>
      <c r="EQ147" s="143"/>
      <c r="ER147" s="143"/>
      <c r="ES147" s="143"/>
      <c r="ET147" s="143"/>
      <c r="EU147" s="143"/>
      <c r="EV147" s="143"/>
      <c r="EW147" s="143"/>
      <c r="EX147" s="143"/>
      <c r="EY147" s="143"/>
      <c r="EZ147" s="143"/>
      <c r="FA147" s="143"/>
      <c r="FB147" s="143"/>
      <c r="FC147" s="143"/>
    </row>
    <row r="148" spans="1:159" s="73" customFormat="1">
      <c r="A148" s="74">
        <f>IF(F148&lt;&gt;"",1+MAX($A$2:A147),"")</f>
        <v>113</v>
      </c>
      <c r="B148" s="32"/>
      <c r="C148" s="36"/>
      <c r="D148" s="119" t="s">
        <v>128</v>
      </c>
      <c r="E148" s="120">
        <f>E147/2</f>
        <v>2885</v>
      </c>
      <c r="F148" s="63">
        <v>0.05</v>
      </c>
      <c r="G148" s="64">
        <f t="shared" si="52"/>
        <v>3029.25</v>
      </c>
      <c r="H148" s="71" t="s">
        <v>39</v>
      </c>
      <c r="I148" s="37">
        <v>0</v>
      </c>
      <c r="J148" s="38">
        <f t="shared" si="43"/>
        <v>0</v>
      </c>
      <c r="K148" s="39">
        <v>0</v>
      </c>
      <c r="L148" s="40">
        <f t="shared" si="44"/>
        <v>0</v>
      </c>
      <c r="M148" s="40">
        <f t="shared" si="45"/>
        <v>0</v>
      </c>
      <c r="N148" s="40">
        <v>0</v>
      </c>
      <c r="O148" s="40">
        <f t="shared" si="46"/>
        <v>0</v>
      </c>
      <c r="P148" s="40">
        <f t="shared" si="47"/>
        <v>0</v>
      </c>
      <c r="Q148" s="30">
        <f t="shared" si="48"/>
        <v>0</v>
      </c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  <c r="AU148" s="143"/>
      <c r="AV148" s="143"/>
      <c r="AW148" s="143"/>
      <c r="AX148" s="143"/>
      <c r="AY148" s="143"/>
      <c r="AZ148" s="143"/>
      <c r="BA148" s="143"/>
      <c r="BB148" s="143"/>
      <c r="BC148" s="143"/>
      <c r="BD148" s="143"/>
      <c r="BE148" s="143"/>
      <c r="BF148" s="143"/>
      <c r="BG148" s="143"/>
      <c r="BH148" s="143"/>
      <c r="BI148" s="143"/>
      <c r="BJ148" s="143"/>
      <c r="BK148" s="143"/>
      <c r="BL148" s="143"/>
      <c r="BM148" s="143"/>
      <c r="BN148" s="143"/>
      <c r="BO148" s="143"/>
      <c r="BP148" s="143"/>
      <c r="BQ148" s="143"/>
      <c r="BR148" s="143"/>
      <c r="BS148" s="143"/>
      <c r="BT148" s="143"/>
      <c r="BU148" s="143"/>
      <c r="BV148" s="143"/>
      <c r="BW148" s="143"/>
      <c r="BX148" s="143"/>
      <c r="BY148" s="143"/>
      <c r="BZ148" s="143"/>
      <c r="CA148" s="143"/>
      <c r="CB148" s="143"/>
      <c r="CC148" s="143"/>
      <c r="CD148" s="143"/>
      <c r="CE148" s="143"/>
      <c r="CF148" s="143"/>
      <c r="CG148" s="143"/>
      <c r="CH148" s="143"/>
      <c r="CI148" s="143"/>
      <c r="CJ148" s="143"/>
      <c r="CK148" s="143"/>
      <c r="CL148" s="143"/>
      <c r="CM148" s="143"/>
      <c r="CN148" s="143"/>
      <c r="CO148" s="143"/>
      <c r="CP148" s="143"/>
      <c r="CQ148" s="143"/>
      <c r="CR148" s="143"/>
      <c r="CS148" s="143"/>
      <c r="CT148" s="143"/>
      <c r="CU148" s="143"/>
      <c r="CV148" s="143"/>
      <c r="CW148" s="143"/>
      <c r="CX148" s="143"/>
      <c r="CY148" s="143"/>
      <c r="CZ148" s="143"/>
      <c r="DA148" s="143"/>
      <c r="DB148" s="143"/>
      <c r="DC148" s="143"/>
      <c r="DD148" s="143"/>
      <c r="DE148" s="143"/>
      <c r="DF148" s="143"/>
      <c r="DG148" s="143"/>
      <c r="DH148" s="143"/>
      <c r="DI148" s="143"/>
      <c r="DJ148" s="143"/>
      <c r="DK148" s="143"/>
      <c r="DL148" s="143"/>
      <c r="DM148" s="143"/>
      <c r="DN148" s="143"/>
      <c r="DO148" s="143"/>
      <c r="DP148" s="143"/>
      <c r="DQ148" s="143"/>
      <c r="DR148" s="143"/>
      <c r="DS148" s="143"/>
      <c r="DT148" s="143"/>
      <c r="DU148" s="143"/>
      <c r="DV148" s="143"/>
      <c r="DW148" s="143"/>
      <c r="DX148" s="143"/>
      <c r="DY148" s="143"/>
      <c r="DZ148" s="143"/>
      <c r="EA148" s="143"/>
      <c r="EB148" s="143"/>
      <c r="EC148" s="143"/>
      <c r="ED148" s="143"/>
      <c r="EE148" s="143"/>
      <c r="EF148" s="143"/>
      <c r="EG148" s="143"/>
      <c r="EH148" s="143"/>
      <c r="EI148" s="143"/>
      <c r="EJ148" s="143"/>
      <c r="EK148" s="143"/>
      <c r="EL148" s="143"/>
      <c r="EM148" s="143"/>
      <c r="EN148" s="143"/>
      <c r="EO148" s="143"/>
      <c r="EP148" s="143"/>
      <c r="EQ148" s="143"/>
      <c r="ER148" s="143"/>
      <c r="ES148" s="143"/>
      <c r="ET148" s="143"/>
      <c r="EU148" s="143"/>
      <c r="EV148" s="143"/>
      <c r="EW148" s="143"/>
      <c r="EX148" s="143"/>
      <c r="EY148" s="143"/>
      <c r="EZ148" s="143"/>
      <c r="FA148" s="143"/>
      <c r="FB148" s="143"/>
      <c r="FC148" s="143"/>
    </row>
    <row r="149" spans="1:159" s="73" customFormat="1">
      <c r="A149" s="74">
        <f>IF(F149&lt;&gt;"",1+MAX($A$2:A148),"")</f>
        <v>114</v>
      </c>
      <c r="B149" s="32"/>
      <c r="C149" s="36"/>
      <c r="D149" s="119" t="s">
        <v>119</v>
      </c>
      <c r="E149" s="120">
        <f>E141*3</f>
        <v>1266</v>
      </c>
      <c r="F149" s="63">
        <v>0.05</v>
      </c>
      <c r="G149" s="64">
        <f t="shared" si="52"/>
        <v>1329.3</v>
      </c>
      <c r="H149" s="71" t="s">
        <v>39</v>
      </c>
      <c r="I149" s="37">
        <v>0</v>
      </c>
      <c r="J149" s="38">
        <f t="shared" si="43"/>
        <v>0</v>
      </c>
      <c r="K149" s="39">
        <v>0</v>
      </c>
      <c r="L149" s="40">
        <f t="shared" si="44"/>
        <v>0</v>
      </c>
      <c r="M149" s="40">
        <f t="shared" si="45"/>
        <v>0</v>
      </c>
      <c r="N149" s="40">
        <v>0</v>
      </c>
      <c r="O149" s="40">
        <f t="shared" si="46"/>
        <v>0</v>
      </c>
      <c r="P149" s="40">
        <f t="shared" si="47"/>
        <v>0</v>
      </c>
      <c r="Q149" s="30">
        <f t="shared" si="48"/>
        <v>0</v>
      </c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  <c r="AU149" s="143"/>
      <c r="AV149" s="143"/>
      <c r="AW149" s="143"/>
      <c r="AX149" s="143"/>
      <c r="AY149" s="143"/>
      <c r="AZ149" s="143"/>
      <c r="BA149" s="143"/>
      <c r="BB149" s="143"/>
      <c r="BC149" s="143"/>
      <c r="BD149" s="143"/>
      <c r="BE149" s="143"/>
      <c r="BF149" s="143"/>
      <c r="BG149" s="143"/>
      <c r="BH149" s="143"/>
      <c r="BI149" s="143"/>
      <c r="BJ149" s="143"/>
      <c r="BK149" s="143"/>
      <c r="BL149" s="143"/>
      <c r="BM149" s="143"/>
      <c r="BN149" s="143"/>
      <c r="BO149" s="143"/>
      <c r="BP149" s="143"/>
      <c r="BQ149" s="143"/>
      <c r="BR149" s="143"/>
      <c r="BS149" s="143"/>
      <c r="BT149" s="143"/>
      <c r="BU149" s="143"/>
      <c r="BV149" s="143"/>
      <c r="BW149" s="143"/>
      <c r="BX149" s="143"/>
      <c r="BY149" s="143"/>
      <c r="BZ149" s="143"/>
      <c r="CA149" s="143"/>
      <c r="CB149" s="143"/>
      <c r="CC149" s="143"/>
      <c r="CD149" s="143"/>
      <c r="CE149" s="143"/>
      <c r="CF149" s="143"/>
      <c r="CG149" s="143"/>
      <c r="CH149" s="143"/>
      <c r="CI149" s="143"/>
      <c r="CJ149" s="143"/>
      <c r="CK149" s="143"/>
      <c r="CL149" s="143"/>
      <c r="CM149" s="143"/>
      <c r="CN149" s="143"/>
      <c r="CO149" s="143"/>
      <c r="CP149" s="143"/>
      <c r="CQ149" s="143"/>
      <c r="CR149" s="143"/>
      <c r="CS149" s="143"/>
      <c r="CT149" s="143"/>
      <c r="CU149" s="143"/>
      <c r="CV149" s="143"/>
      <c r="CW149" s="143"/>
      <c r="CX149" s="143"/>
      <c r="CY149" s="143"/>
      <c r="CZ149" s="143"/>
      <c r="DA149" s="143"/>
      <c r="DB149" s="143"/>
      <c r="DC149" s="143"/>
      <c r="DD149" s="143"/>
      <c r="DE149" s="143"/>
      <c r="DF149" s="143"/>
      <c r="DG149" s="143"/>
      <c r="DH149" s="143"/>
      <c r="DI149" s="143"/>
      <c r="DJ149" s="143"/>
      <c r="DK149" s="143"/>
      <c r="DL149" s="143"/>
      <c r="DM149" s="143"/>
      <c r="DN149" s="143"/>
      <c r="DO149" s="143"/>
      <c r="DP149" s="143"/>
      <c r="DQ149" s="143"/>
      <c r="DR149" s="143"/>
      <c r="DS149" s="143"/>
      <c r="DT149" s="143"/>
      <c r="DU149" s="143"/>
      <c r="DV149" s="143"/>
      <c r="DW149" s="143"/>
      <c r="DX149" s="143"/>
      <c r="DY149" s="143"/>
      <c r="DZ149" s="143"/>
      <c r="EA149" s="143"/>
      <c r="EB149" s="143"/>
      <c r="EC149" s="143"/>
      <c r="ED149" s="143"/>
      <c r="EE149" s="143"/>
      <c r="EF149" s="143"/>
      <c r="EG149" s="143"/>
      <c r="EH149" s="143"/>
      <c r="EI149" s="143"/>
      <c r="EJ149" s="143"/>
      <c r="EK149" s="143"/>
      <c r="EL149" s="143"/>
      <c r="EM149" s="143"/>
      <c r="EN149" s="143"/>
      <c r="EO149" s="143"/>
      <c r="EP149" s="143"/>
      <c r="EQ149" s="143"/>
      <c r="ER149" s="143"/>
      <c r="ES149" s="143"/>
      <c r="ET149" s="143"/>
      <c r="EU149" s="143"/>
      <c r="EV149" s="143"/>
      <c r="EW149" s="143"/>
      <c r="EX149" s="143"/>
      <c r="EY149" s="143"/>
      <c r="EZ149" s="143"/>
      <c r="FA149" s="143"/>
      <c r="FB149" s="143"/>
      <c r="FC149" s="143"/>
    </row>
    <row r="150" spans="1:159" s="73" customFormat="1">
      <c r="A150" s="74">
        <f>IF(F150&lt;&gt;"",1+MAX($A$2:A149),"")</f>
        <v>115</v>
      </c>
      <c r="B150" s="32"/>
      <c r="C150" s="36"/>
      <c r="D150" s="119" t="s">
        <v>141</v>
      </c>
      <c r="E150" s="120">
        <f>E141*4</f>
        <v>1688</v>
      </c>
      <c r="F150" s="63">
        <v>0.05</v>
      </c>
      <c r="G150" s="64">
        <f t="shared" si="52"/>
        <v>1772.4</v>
      </c>
      <c r="H150" s="71" t="s">
        <v>39</v>
      </c>
      <c r="I150" s="37">
        <v>0</v>
      </c>
      <c r="J150" s="38">
        <f t="shared" si="43"/>
        <v>0</v>
      </c>
      <c r="K150" s="39">
        <v>0</v>
      </c>
      <c r="L150" s="40">
        <f t="shared" si="44"/>
        <v>0</v>
      </c>
      <c r="M150" s="40">
        <f t="shared" si="45"/>
        <v>0</v>
      </c>
      <c r="N150" s="40">
        <v>0</v>
      </c>
      <c r="O150" s="40">
        <f t="shared" si="46"/>
        <v>0</v>
      </c>
      <c r="P150" s="40">
        <f t="shared" si="47"/>
        <v>0</v>
      </c>
      <c r="Q150" s="30">
        <f t="shared" si="48"/>
        <v>0</v>
      </c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  <c r="AU150" s="143"/>
      <c r="AV150" s="143"/>
      <c r="AW150" s="143"/>
      <c r="AX150" s="143"/>
      <c r="AY150" s="143"/>
      <c r="AZ150" s="143"/>
      <c r="BA150" s="143"/>
      <c r="BB150" s="143"/>
      <c r="BC150" s="143"/>
      <c r="BD150" s="143"/>
      <c r="BE150" s="143"/>
      <c r="BF150" s="143"/>
      <c r="BG150" s="143"/>
      <c r="BH150" s="143"/>
      <c r="BI150" s="143"/>
      <c r="BJ150" s="143"/>
      <c r="BK150" s="143"/>
      <c r="BL150" s="143"/>
      <c r="BM150" s="143"/>
      <c r="BN150" s="143"/>
      <c r="BO150" s="143"/>
      <c r="BP150" s="143"/>
      <c r="BQ150" s="143"/>
      <c r="BR150" s="143"/>
      <c r="BS150" s="143"/>
      <c r="BT150" s="143"/>
      <c r="BU150" s="143"/>
      <c r="BV150" s="143"/>
      <c r="BW150" s="143"/>
      <c r="BX150" s="143"/>
      <c r="BY150" s="143"/>
      <c r="BZ150" s="143"/>
      <c r="CA150" s="143"/>
      <c r="CB150" s="143"/>
      <c r="CC150" s="143"/>
      <c r="CD150" s="143"/>
      <c r="CE150" s="143"/>
      <c r="CF150" s="143"/>
      <c r="CG150" s="143"/>
      <c r="CH150" s="143"/>
      <c r="CI150" s="143"/>
      <c r="CJ150" s="143"/>
      <c r="CK150" s="143"/>
      <c r="CL150" s="143"/>
      <c r="CM150" s="143"/>
      <c r="CN150" s="143"/>
      <c r="CO150" s="143"/>
      <c r="CP150" s="143"/>
      <c r="CQ150" s="143"/>
      <c r="CR150" s="143"/>
      <c r="CS150" s="143"/>
      <c r="CT150" s="143"/>
      <c r="CU150" s="143"/>
      <c r="CV150" s="143"/>
      <c r="CW150" s="143"/>
      <c r="CX150" s="143"/>
      <c r="CY150" s="143"/>
      <c r="CZ150" s="143"/>
      <c r="DA150" s="143"/>
      <c r="DB150" s="143"/>
      <c r="DC150" s="143"/>
      <c r="DD150" s="143"/>
      <c r="DE150" s="143"/>
      <c r="DF150" s="143"/>
      <c r="DG150" s="143"/>
      <c r="DH150" s="143"/>
      <c r="DI150" s="143"/>
      <c r="DJ150" s="143"/>
      <c r="DK150" s="143"/>
      <c r="DL150" s="143"/>
      <c r="DM150" s="143"/>
      <c r="DN150" s="143"/>
      <c r="DO150" s="143"/>
      <c r="DP150" s="143"/>
      <c r="DQ150" s="143"/>
      <c r="DR150" s="143"/>
      <c r="DS150" s="143"/>
      <c r="DT150" s="143"/>
      <c r="DU150" s="143"/>
      <c r="DV150" s="143"/>
      <c r="DW150" s="143"/>
      <c r="DX150" s="143"/>
      <c r="DY150" s="143"/>
      <c r="DZ150" s="143"/>
      <c r="EA150" s="143"/>
      <c r="EB150" s="143"/>
      <c r="EC150" s="143"/>
      <c r="ED150" s="143"/>
      <c r="EE150" s="143"/>
      <c r="EF150" s="143"/>
      <c r="EG150" s="143"/>
      <c r="EH150" s="143"/>
      <c r="EI150" s="143"/>
      <c r="EJ150" s="143"/>
      <c r="EK150" s="143"/>
      <c r="EL150" s="143"/>
      <c r="EM150" s="143"/>
      <c r="EN150" s="143"/>
      <c r="EO150" s="143"/>
      <c r="EP150" s="143"/>
      <c r="EQ150" s="143"/>
      <c r="ER150" s="143"/>
      <c r="ES150" s="143"/>
      <c r="ET150" s="143"/>
      <c r="EU150" s="143"/>
      <c r="EV150" s="143"/>
      <c r="EW150" s="143"/>
      <c r="EX150" s="143"/>
      <c r="EY150" s="143"/>
      <c r="EZ150" s="143"/>
      <c r="FA150" s="143"/>
      <c r="FB150" s="143"/>
      <c r="FC150" s="143"/>
    </row>
    <row r="151" spans="1:159" s="73" customFormat="1">
      <c r="A151" s="74" t="str">
        <f>IF(F151&lt;&gt;"",1+MAX($A$2:A150),"")</f>
        <v/>
      </c>
      <c r="B151" s="32"/>
      <c r="C151" s="36"/>
      <c r="D151" s="119"/>
      <c r="E151" s="120"/>
      <c r="F151" s="63"/>
      <c r="G151" s="64"/>
      <c r="H151" s="71"/>
      <c r="I151" s="37">
        <v>0</v>
      </c>
      <c r="J151" s="38">
        <f t="shared" si="43"/>
        <v>0</v>
      </c>
      <c r="K151" s="39">
        <v>0</v>
      </c>
      <c r="L151" s="40">
        <f t="shared" si="44"/>
        <v>0</v>
      </c>
      <c r="M151" s="40">
        <f t="shared" si="45"/>
        <v>0</v>
      </c>
      <c r="N151" s="40">
        <v>0</v>
      </c>
      <c r="O151" s="40">
        <f t="shared" si="46"/>
        <v>0</v>
      </c>
      <c r="P151" s="40">
        <f t="shared" si="47"/>
        <v>0</v>
      </c>
      <c r="Q151" s="30">
        <f t="shared" si="48"/>
        <v>0</v>
      </c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  <c r="AU151" s="143"/>
      <c r="AV151" s="143"/>
      <c r="AW151" s="143"/>
      <c r="AX151" s="143"/>
      <c r="AY151" s="143"/>
      <c r="AZ151" s="143"/>
      <c r="BA151" s="143"/>
      <c r="BB151" s="143"/>
      <c r="BC151" s="143"/>
      <c r="BD151" s="143"/>
      <c r="BE151" s="143"/>
      <c r="BF151" s="143"/>
      <c r="BG151" s="143"/>
      <c r="BH151" s="143"/>
      <c r="BI151" s="143"/>
      <c r="BJ151" s="143"/>
      <c r="BK151" s="143"/>
      <c r="BL151" s="143"/>
      <c r="BM151" s="143"/>
      <c r="BN151" s="143"/>
      <c r="BO151" s="143"/>
      <c r="BP151" s="143"/>
      <c r="BQ151" s="143"/>
      <c r="BR151" s="143"/>
      <c r="BS151" s="143"/>
      <c r="BT151" s="143"/>
      <c r="BU151" s="143"/>
      <c r="BV151" s="143"/>
      <c r="BW151" s="143"/>
      <c r="BX151" s="143"/>
      <c r="BY151" s="143"/>
      <c r="BZ151" s="143"/>
      <c r="CA151" s="143"/>
      <c r="CB151" s="143"/>
      <c r="CC151" s="143"/>
      <c r="CD151" s="143"/>
      <c r="CE151" s="143"/>
      <c r="CF151" s="143"/>
      <c r="CG151" s="143"/>
      <c r="CH151" s="143"/>
      <c r="CI151" s="143"/>
      <c r="CJ151" s="143"/>
      <c r="CK151" s="143"/>
      <c r="CL151" s="143"/>
      <c r="CM151" s="143"/>
      <c r="CN151" s="143"/>
      <c r="CO151" s="143"/>
      <c r="CP151" s="143"/>
      <c r="CQ151" s="143"/>
      <c r="CR151" s="143"/>
      <c r="CS151" s="143"/>
      <c r="CT151" s="143"/>
      <c r="CU151" s="143"/>
      <c r="CV151" s="143"/>
      <c r="CW151" s="143"/>
      <c r="CX151" s="143"/>
      <c r="CY151" s="143"/>
      <c r="CZ151" s="143"/>
      <c r="DA151" s="143"/>
      <c r="DB151" s="143"/>
      <c r="DC151" s="143"/>
      <c r="DD151" s="143"/>
      <c r="DE151" s="143"/>
      <c r="DF151" s="143"/>
      <c r="DG151" s="143"/>
      <c r="DH151" s="143"/>
      <c r="DI151" s="143"/>
      <c r="DJ151" s="143"/>
      <c r="DK151" s="143"/>
      <c r="DL151" s="143"/>
      <c r="DM151" s="143"/>
      <c r="DN151" s="143"/>
      <c r="DO151" s="143"/>
      <c r="DP151" s="143"/>
      <c r="DQ151" s="143"/>
      <c r="DR151" s="143"/>
      <c r="DS151" s="143"/>
      <c r="DT151" s="143"/>
      <c r="DU151" s="143"/>
      <c r="DV151" s="143"/>
      <c r="DW151" s="143"/>
      <c r="DX151" s="143"/>
      <c r="DY151" s="143"/>
      <c r="DZ151" s="143"/>
      <c r="EA151" s="143"/>
      <c r="EB151" s="143"/>
      <c r="EC151" s="143"/>
      <c r="ED151" s="143"/>
      <c r="EE151" s="143"/>
      <c r="EF151" s="143"/>
      <c r="EG151" s="143"/>
      <c r="EH151" s="143"/>
      <c r="EI151" s="143"/>
      <c r="EJ151" s="143"/>
      <c r="EK151" s="143"/>
      <c r="EL151" s="143"/>
      <c r="EM151" s="143"/>
      <c r="EN151" s="143"/>
      <c r="EO151" s="143"/>
      <c r="EP151" s="143"/>
      <c r="EQ151" s="143"/>
      <c r="ER151" s="143"/>
      <c r="ES151" s="143"/>
      <c r="ET151" s="143"/>
      <c r="EU151" s="143"/>
      <c r="EV151" s="143"/>
      <c r="EW151" s="143"/>
      <c r="EX151" s="143"/>
      <c r="EY151" s="143"/>
      <c r="EZ151" s="143"/>
      <c r="FA151" s="143"/>
      <c r="FB151" s="143"/>
      <c r="FC151" s="143"/>
    </row>
    <row r="152" spans="1:159" s="73" customFormat="1">
      <c r="A152" s="74" t="str">
        <f>IF(F152&lt;&gt;"",1+MAX($A$2:A151),"")</f>
        <v/>
      </c>
      <c r="B152" s="32"/>
      <c r="C152" s="36"/>
      <c r="D152" s="114" t="s">
        <v>142</v>
      </c>
      <c r="E152" s="115">
        <v>269</v>
      </c>
      <c r="F152" s="115"/>
      <c r="G152" s="116"/>
      <c r="H152" s="117" t="s">
        <v>39</v>
      </c>
      <c r="I152" s="37">
        <v>0</v>
      </c>
      <c r="J152" s="38">
        <f t="shared" si="43"/>
        <v>0</v>
      </c>
      <c r="K152" s="39">
        <v>0</v>
      </c>
      <c r="L152" s="40">
        <f t="shared" si="44"/>
        <v>0</v>
      </c>
      <c r="M152" s="40">
        <f t="shared" si="45"/>
        <v>0</v>
      </c>
      <c r="N152" s="40">
        <v>0</v>
      </c>
      <c r="O152" s="40">
        <f t="shared" si="46"/>
        <v>0</v>
      </c>
      <c r="P152" s="40">
        <f t="shared" si="47"/>
        <v>0</v>
      </c>
      <c r="Q152" s="30">
        <f t="shared" si="48"/>
        <v>0</v>
      </c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  <c r="AU152" s="143"/>
      <c r="AV152" s="143"/>
      <c r="AW152" s="143"/>
      <c r="AX152" s="143"/>
      <c r="AY152" s="143"/>
      <c r="AZ152" s="143"/>
      <c r="BA152" s="143"/>
      <c r="BB152" s="143"/>
      <c r="BC152" s="143"/>
      <c r="BD152" s="143"/>
      <c r="BE152" s="143"/>
      <c r="BF152" s="143"/>
      <c r="BG152" s="143"/>
      <c r="BH152" s="143"/>
      <c r="BI152" s="143"/>
      <c r="BJ152" s="143"/>
      <c r="BK152" s="143"/>
      <c r="BL152" s="143"/>
      <c r="BM152" s="143"/>
      <c r="BN152" s="143"/>
      <c r="BO152" s="143"/>
      <c r="BP152" s="143"/>
      <c r="BQ152" s="143"/>
      <c r="BR152" s="143"/>
      <c r="BS152" s="143"/>
      <c r="BT152" s="143"/>
      <c r="BU152" s="143"/>
      <c r="BV152" s="143"/>
      <c r="BW152" s="143"/>
      <c r="BX152" s="143"/>
      <c r="BY152" s="143"/>
      <c r="BZ152" s="143"/>
      <c r="CA152" s="143"/>
      <c r="CB152" s="143"/>
      <c r="CC152" s="143"/>
      <c r="CD152" s="143"/>
      <c r="CE152" s="143"/>
      <c r="CF152" s="143"/>
      <c r="CG152" s="143"/>
      <c r="CH152" s="143"/>
      <c r="CI152" s="143"/>
      <c r="CJ152" s="143"/>
      <c r="CK152" s="143"/>
      <c r="CL152" s="143"/>
      <c r="CM152" s="143"/>
      <c r="CN152" s="143"/>
      <c r="CO152" s="143"/>
      <c r="CP152" s="143"/>
      <c r="CQ152" s="143"/>
      <c r="CR152" s="143"/>
      <c r="CS152" s="143"/>
      <c r="CT152" s="143"/>
      <c r="CU152" s="143"/>
      <c r="CV152" s="143"/>
      <c r="CW152" s="143"/>
      <c r="CX152" s="143"/>
      <c r="CY152" s="143"/>
      <c r="CZ152" s="143"/>
      <c r="DA152" s="143"/>
      <c r="DB152" s="143"/>
      <c r="DC152" s="143"/>
      <c r="DD152" s="143"/>
      <c r="DE152" s="143"/>
      <c r="DF152" s="143"/>
      <c r="DG152" s="143"/>
      <c r="DH152" s="143"/>
      <c r="DI152" s="143"/>
      <c r="DJ152" s="143"/>
      <c r="DK152" s="143"/>
      <c r="DL152" s="143"/>
      <c r="DM152" s="143"/>
      <c r="DN152" s="143"/>
      <c r="DO152" s="143"/>
      <c r="DP152" s="143"/>
      <c r="DQ152" s="143"/>
      <c r="DR152" s="143"/>
      <c r="DS152" s="143"/>
      <c r="DT152" s="143"/>
      <c r="DU152" s="143"/>
      <c r="DV152" s="143"/>
      <c r="DW152" s="143"/>
      <c r="DX152" s="143"/>
      <c r="DY152" s="143"/>
      <c r="DZ152" s="143"/>
      <c r="EA152" s="143"/>
      <c r="EB152" s="143"/>
      <c r="EC152" s="143"/>
      <c r="ED152" s="143"/>
      <c r="EE152" s="143"/>
      <c r="EF152" s="143"/>
      <c r="EG152" s="143"/>
      <c r="EH152" s="143"/>
      <c r="EI152" s="143"/>
      <c r="EJ152" s="143"/>
      <c r="EK152" s="143"/>
      <c r="EL152" s="143"/>
      <c r="EM152" s="143"/>
      <c r="EN152" s="143"/>
      <c r="EO152" s="143"/>
      <c r="EP152" s="143"/>
      <c r="EQ152" s="143"/>
      <c r="ER152" s="143"/>
      <c r="ES152" s="143"/>
      <c r="ET152" s="143"/>
      <c r="EU152" s="143"/>
      <c r="EV152" s="143"/>
      <c r="EW152" s="143"/>
      <c r="EX152" s="143"/>
      <c r="EY152" s="143"/>
      <c r="EZ152" s="143"/>
      <c r="FA152" s="143"/>
      <c r="FB152" s="143"/>
      <c r="FC152" s="143"/>
    </row>
    <row r="153" spans="1:159" s="73" customFormat="1">
      <c r="A153" s="74">
        <f>IF(F153&lt;&gt;"",1+MAX($A$2:A152),"")</f>
        <v>116</v>
      </c>
      <c r="B153" s="32"/>
      <c r="C153" s="36"/>
      <c r="D153" s="119" t="s">
        <v>127</v>
      </c>
      <c r="E153" s="120">
        <f>3851*2</f>
        <v>7702</v>
      </c>
      <c r="F153" s="63">
        <v>0.1</v>
      </c>
      <c r="G153" s="64">
        <f t="shared" ref="G153:G161" si="53">E153*(1+F153)</f>
        <v>8472.2000000000007</v>
      </c>
      <c r="H153" s="71" t="s">
        <v>37</v>
      </c>
      <c r="I153" s="37">
        <v>0</v>
      </c>
      <c r="J153" s="38">
        <f t="shared" si="43"/>
        <v>0</v>
      </c>
      <c r="K153" s="39">
        <v>0</v>
      </c>
      <c r="L153" s="40">
        <f t="shared" si="44"/>
        <v>0</v>
      </c>
      <c r="M153" s="40">
        <f t="shared" si="45"/>
        <v>0</v>
      </c>
      <c r="N153" s="40">
        <v>0</v>
      </c>
      <c r="O153" s="40">
        <f t="shared" si="46"/>
        <v>0</v>
      </c>
      <c r="P153" s="40">
        <f t="shared" si="47"/>
        <v>0</v>
      </c>
      <c r="Q153" s="30">
        <f t="shared" si="48"/>
        <v>0</v>
      </c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  <c r="AU153" s="143"/>
      <c r="AV153" s="143"/>
      <c r="AW153" s="143"/>
      <c r="AX153" s="143"/>
      <c r="AY153" s="143"/>
      <c r="AZ153" s="143"/>
      <c r="BA153" s="143"/>
      <c r="BB153" s="143"/>
      <c r="BC153" s="143"/>
      <c r="BD153" s="143"/>
      <c r="BE153" s="143"/>
      <c r="BF153" s="143"/>
      <c r="BG153" s="143"/>
      <c r="BH153" s="143"/>
      <c r="BI153" s="143"/>
      <c r="BJ153" s="143"/>
      <c r="BK153" s="143"/>
      <c r="BL153" s="143"/>
      <c r="BM153" s="143"/>
      <c r="BN153" s="143"/>
      <c r="BO153" s="143"/>
      <c r="BP153" s="143"/>
      <c r="BQ153" s="143"/>
      <c r="BR153" s="143"/>
      <c r="BS153" s="143"/>
      <c r="BT153" s="143"/>
      <c r="BU153" s="143"/>
      <c r="BV153" s="143"/>
      <c r="BW153" s="143"/>
      <c r="BX153" s="143"/>
      <c r="BY153" s="143"/>
      <c r="BZ153" s="143"/>
      <c r="CA153" s="143"/>
      <c r="CB153" s="143"/>
      <c r="CC153" s="143"/>
      <c r="CD153" s="143"/>
      <c r="CE153" s="143"/>
      <c r="CF153" s="143"/>
      <c r="CG153" s="143"/>
      <c r="CH153" s="143"/>
      <c r="CI153" s="143"/>
      <c r="CJ153" s="143"/>
      <c r="CK153" s="143"/>
      <c r="CL153" s="143"/>
      <c r="CM153" s="143"/>
      <c r="CN153" s="143"/>
      <c r="CO153" s="143"/>
      <c r="CP153" s="143"/>
      <c r="CQ153" s="143"/>
      <c r="CR153" s="143"/>
      <c r="CS153" s="143"/>
      <c r="CT153" s="143"/>
      <c r="CU153" s="143"/>
      <c r="CV153" s="143"/>
      <c r="CW153" s="143"/>
      <c r="CX153" s="143"/>
      <c r="CY153" s="143"/>
      <c r="CZ153" s="143"/>
      <c r="DA153" s="143"/>
      <c r="DB153" s="143"/>
      <c r="DC153" s="143"/>
      <c r="DD153" s="143"/>
      <c r="DE153" s="143"/>
      <c r="DF153" s="143"/>
      <c r="DG153" s="143"/>
      <c r="DH153" s="143"/>
      <c r="DI153" s="143"/>
      <c r="DJ153" s="143"/>
      <c r="DK153" s="143"/>
      <c r="DL153" s="143"/>
      <c r="DM153" s="143"/>
      <c r="DN153" s="143"/>
      <c r="DO153" s="143"/>
      <c r="DP153" s="143"/>
      <c r="DQ153" s="143"/>
      <c r="DR153" s="143"/>
      <c r="DS153" s="143"/>
      <c r="DT153" s="143"/>
      <c r="DU153" s="143"/>
      <c r="DV153" s="143"/>
      <c r="DW153" s="143"/>
      <c r="DX153" s="143"/>
      <c r="DY153" s="143"/>
      <c r="DZ153" s="143"/>
      <c r="EA153" s="143"/>
      <c r="EB153" s="143"/>
      <c r="EC153" s="143"/>
      <c r="ED153" s="143"/>
      <c r="EE153" s="143"/>
      <c r="EF153" s="143"/>
      <c r="EG153" s="143"/>
      <c r="EH153" s="143"/>
      <c r="EI153" s="143"/>
      <c r="EJ153" s="143"/>
      <c r="EK153" s="143"/>
      <c r="EL153" s="143"/>
      <c r="EM153" s="143"/>
      <c r="EN153" s="143"/>
      <c r="EO153" s="143"/>
      <c r="EP153" s="143"/>
      <c r="EQ153" s="143"/>
      <c r="ER153" s="143"/>
      <c r="ES153" s="143"/>
      <c r="ET153" s="143"/>
      <c r="EU153" s="143"/>
      <c r="EV153" s="143"/>
      <c r="EW153" s="143"/>
      <c r="EX153" s="143"/>
      <c r="EY153" s="143"/>
      <c r="EZ153" s="143"/>
      <c r="FA153" s="143"/>
      <c r="FB153" s="143"/>
      <c r="FC153" s="143"/>
    </row>
    <row r="154" spans="1:159" s="73" customFormat="1">
      <c r="A154" s="74">
        <f>IF(F154&lt;&gt;"",1+MAX($A$2:A153),"")</f>
        <v>117</v>
      </c>
      <c r="B154" s="32"/>
      <c r="C154" s="36"/>
      <c r="D154" s="121" t="s">
        <v>107</v>
      </c>
      <c r="E154" s="120">
        <f>ROUNDUP(E153/32,0)</f>
        <v>241</v>
      </c>
      <c r="F154" s="63">
        <v>0</v>
      </c>
      <c r="G154" s="64">
        <f t="shared" si="53"/>
        <v>241</v>
      </c>
      <c r="H154" s="65" t="s">
        <v>38</v>
      </c>
      <c r="I154" s="37">
        <v>0</v>
      </c>
      <c r="J154" s="38">
        <f t="shared" si="43"/>
        <v>0</v>
      </c>
      <c r="K154" s="39">
        <v>0</v>
      </c>
      <c r="L154" s="40">
        <f t="shared" si="44"/>
        <v>0</v>
      </c>
      <c r="M154" s="40">
        <f t="shared" si="45"/>
        <v>0</v>
      </c>
      <c r="N154" s="40">
        <v>0</v>
      </c>
      <c r="O154" s="40">
        <f t="shared" si="46"/>
        <v>0</v>
      </c>
      <c r="P154" s="40">
        <f t="shared" si="47"/>
        <v>0</v>
      </c>
      <c r="Q154" s="30">
        <f t="shared" si="48"/>
        <v>0</v>
      </c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  <c r="AU154" s="143"/>
      <c r="AV154" s="143"/>
      <c r="AW154" s="143"/>
      <c r="AX154" s="143"/>
      <c r="AY154" s="143"/>
      <c r="AZ154" s="143"/>
      <c r="BA154" s="143"/>
      <c r="BB154" s="143"/>
      <c r="BC154" s="143"/>
      <c r="BD154" s="143"/>
      <c r="BE154" s="143"/>
      <c r="BF154" s="143"/>
      <c r="BG154" s="143"/>
      <c r="BH154" s="143"/>
      <c r="BI154" s="143"/>
      <c r="BJ154" s="143"/>
      <c r="BK154" s="143"/>
      <c r="BL154" s="143"/>
      <c r="BM154" s="143"/>
      <c r="BN154" s="143"/>
      <c r="BO154" s="143"/>
      <c r="BP154" s="143"/>
      <c r="BQ154" s="143"/>
      <c r="BR154" s="143"/>
      <c r="BS154" s="143"/>
      <c r="BT154" s="143"/>
      <c r="BU154" s="143"/>
      <c r="BV154" s="143"/>
      <c r="BW154" s="143"/>
      <c r="BX154" s="143"/>
      <c r="BY154" s="143"/>
      <c r="BZ154" s="143"/>
      <c r="CA154" s="143"/>
      <c r="CB154" s="143"/>
      <c r="CC154" s="143"/>
      <c r="CD154" s="143"/>
      <c r="CE154" s="143"/>
      <c r="CF154" s="143"/>
      <c r="CG154" s="143"/>
      <c r="CH154" s="143"/>
      <c r="CI154" s="143"/>
      <c r="CJ154" s="143"/>
      <c r="CK154" s="143"/>
      <c r="CL154" s="143"/>
      <c r="CM154" s="143"/>
      <c r="CN154" s="143"/>
      <c r="CO154" s="143"/>
      <c r="CP154" s="143"/>
      <c r="CQ154" s="143"/>
      <c r="CR154" s="143"/>
      <c r="CS154" s="143"/>
      <c r="CT154" s="143"/>
      <c r="CU154" s="143"/>
      <c r="CV154" s="143"/>
      <c r="CW154" s="143"/>
      <c r="CX154" s="143"/>
      <c r="CY154" s="143"/>
      <c r="CZ154" s="143"/>
      <c r="DA154" s="143"/>
      <c r="DB154" s="143"/>
      <c r="DC154" s="143"/>
      <c r="DD154" s="143"/>
      <c r="DE154" s="143"/>
      <c r="DF154" s="143"/>
      <c r="DG154" s="143"/>
      <c r="DH154" s="143"/>
      <c r="DI154" s="143"/>
      <c r="DJ154" s="143"/>
      <c r="DK154" s="143"/>
      <c r="DL154" s="143"/>
      <c r="DM154" s="143"/>
      <c r="DN154" s="143"/>
      <c r="DO154" s="143"/>
      <c r="DP154" s="143"/>
      <c r="DQ154" s="143"/>
      <c r="DR154" s="143"/>
      <c r="DS154" s="143"/>
      <c r="DT154" s="143"/>
      <c r="DU154" s="143"/>
      <c r="DV154" s="143"/>
      <c r="DW154" s="143"/>
      <c r="DX154" s="143"/>
      <c r="DY154" s="143"/>
      <c r="DZ154" s="143"/>
      <c r="EA154" s="143"/>
      <c r="EB154" s="143"/>
      <c r="EC154" s="143"/>
      <c r="ED154" s="143"/>
      <c r="EE154" s="143"/>
      <c r="EF154" s="143"/>
      <c r="EG154" s="143"/>
      <c r="EH154" s="143"/>
      <c r="EI154" s="143"/>
      <c r="EJ154" s="143"/>
      <c r="EK154" s="143"/>
      <c r="EL154" s="143"/>
      <c r="EM154" s="143"/>
      <c r="EN154" s="143"/>
      <c r="EO154" s="143"/>
      <c r="EP154" s="143"/>
      <c r="EQ154" s="143"/>
      <c r="ER154" s="143"/>
      <c r="ES154" s="143"/>
      <c r="ET154" s="143"/>
      <c r="EU154" s="143"/>
      <c r="EV154" s="143"/>
      <c r="EW154" s="143"/>
      <c r="EX154" s="143"/>
      <c r="EY154" s="143"/>
      <c r="EZ154" s="143"/>
      <c r="FA154" s="143"/>
      <c r="FB154" s="143"/>
      <c r="FC154" s="143"/>
    </row>
    <row r="155" spans="1:159" s="73" customFormat="1">
      <c r="A155" s="74">
        <f>IF(F155&lt;&gt;"",1+MAX($A$2:A154),"")</f>
        <v>118</v>
      </c>
      <c r="B155" s="32"/>
      <c r="C155" s="36"/>
      <c r="D155" s="121" t="s">
        <v>110</v>
      </c>
      <c r="E155" s="120">
        <f>ROUNDUP(E153*1.33,0)</f>
        <v>10244</v>
      </c>
      <c r="F155" s="63">
        <v>0</v>
      </c>
      <c r="G155" s="64">
        <f t="shared" si="53"/>
        <v>10244</v>
      </c>
      <c r="H155" s="65" t="s">
        <v>38</v>
      </c>
      <c r="I155" s="37">
        <v>0</v>
      </c>
      <c r="J155" s="38">
        <f t="shared" si="43"/>
        <v>0</v>
      </c>
      <c r="K155" s="39">
        <v>0</v>
      </c>
      <c r="L155" s="40">
        <f t="shared" si="44"/>
        <v>0</v>
      </c>
      <c r="M155" s="40">
        <f t="shared" si="45"/>
        <v>0</v>
      </c>
      <c r="N155" s="40">
        <v>0</v>
      </c>
      <c r="O155" s="40">
        <f t="shared" si="46"/>
        <v>0</v>
      </c>
      <c r="P155" s="40">
        <f t="shared" si="47"/>
        <v>0</v>
      </c>
      <c r="Q155" s="30">
        <f t="shared" si="48"/>
        <v>0</v>
      </c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  <c r="AU155" s="143"/>
      <c r="AV155" s="143"/>
      <c r="AW155" s="143"/>
      <c r="AX155" s="143"/>
      <c r="AY155" s="143"/>
      <c r="AZ155" s="143"/>
      <c r="BA155" s="143"/>
      <c r="BB155" s="143"/>
      <c r="BC155" s="143"/>
      <c r="BD155" s="143"/>
      <c r="BE155" s="143"/>
      <c r="BF155" s="143"/>
      <c r="BG155" s="143"/>
      <c r="BH155" s="143"/>
      <c r="BI155" s="143"/>
      <c r="BJ155" s="143"/>
      <c r="BK155" s="143"/>
      <c r="BL155" s="143"/>
      <c r="BM155" s="143"/>
      <c r="BN155" s="143"/>
      <c r="BO155" s="143"/>
      <c r="BP155" s="143"/>
      <c r="BQ155" s="143"/>
      <c r="BR155" s="143"/>
      <c r="BS155" s="143"/>
      <c r="BT155" s="143"/>
      <c r="BU155" s="143"/>
      <c r="BV155" s="143"/>
      <c r="BW155" s="143"/>
      <c r="BX155" s="143"/>
      <c r="BY155" s="143"/>
      <c r="BZ155" s="143"/>
      <c r="CA155" s="143"/>
      <c r="CB155" s="143"/>
      <c r="CC155" s="143"/>
      <c r="CD155" s="143"/>
      <c r="CE155" s="143"/>
      <c r="CF155" s="143"/>
      <c r="CG155" s="143"/>
      <c r="CH155" s="143"/>
      <c r="CI155" s="143"/>
      <c r="CJ155" s="143"/>
      <c r="CK155" s="143"/>
      <c r="CL155" s="143"/>
      <c r="CM155" s="143"/>
      <c r="CN155" s="143"/>
      <c r="CO155" s="143"/>
      <c r="CP155" s="143"/>
      <c r="CQ155" s="143"/>
      <c r="CR155" s="143"/>
      <c r="CS155" s="143"/>
      <c r="CT155" s="143"/>
      <c r="CU155" s="143"/>
      <c r="CV155" s="143"/>
      <c r="CW155" s="143"/>
      <c r="CX155" s="143"/>
      <c r="CY155" s="143"/>
      <c r="CZ155" s="143"/>
      <c r="DA155" s="143"/>
      <c r="DB155" s="143"/>
      <c r="DC155" s="143"/>
      <c r="DD155" s="143"/>
      <c r="DE155" s="143"/>
      <c r="DF155" s="143"/>
      <c r="DG155" s="143"/>
      <c r="DH155" s="143"/>
      <c r="DI155" s="143"/>
      <c r="DJ155" s="143"/>
      <c r="DK155" s="143"/>
      <c r="DL155" s="143"/>
      <c r="DM155" s="143"/>
      <c r="DN155" s="143"/>
      <c r="DO155" s="143"/>
      <c r="DP155" s="143"/>
      <c r="DQ155" s="143"/>
      <c r="DR155" s="143"/>
      <c r="DS155" s="143"/>
      <c r="DT155" s="143"/>
      <c r="DU155" s="143"/>
      <c r="DV155" s="143"/>
      <c r="DW155" s="143"/>
      <c r="DX155" s="143"/>
      <c r="DY155" s="143"/>
      <c r="DZ155" s="143"/>
      <c r="EA155" s="143"/>
      <c r="EB155" s="143"/>
      <c r="EC155" s="143"/>
      <c r="ED155" s="143"/>
      <c r="EE155" s="143"/>
      <c r="EF155" s="143"/>
      <c r="EG155" s="143"/>
      <c r="EH155" s="143"/>
      <c r="EI155" s="143"/>
      <c r="EJ155" s="143"/>
      <c r="EK155" s="143"/>
      <c r="EL155" s="143"/>
      <c r="EM155" s="143"/>
      <c r="EN155" s="143"/>
      <c r="EO155" s="143"/>
      <c r="EP155" s="143"/>
      <c r="EQ155" s="143"/>
      <c r="ER155" s="143"/>
      <c r="ES155" s="143"/>
      <c r="ET155" s="143"/>
      <c r="EU155" s="143"/>
      <c r="EV155" s="143"/>
      <c r="EW155" s="143"/>
      <c r="EX155" s="143"/>
      <c r="EY155" s="143"/>
      <c r="EZ155" s="143"/>
      <c r="FA155" s="143"/>
      <c r="FB155" s="143"/>
      <c r="FC155" s="143"/>
    </row>
    <row r="156" spans="1:159" s="73" customFormat="1">
      <c r="A156" s="74">
        <f>IF(F156&lt;&gt;"",1+MAX($A$2:A155),"")</f>
        <v>119</v>
      </c>
      <c r="B156" s="32"/>
      <c r="C156" s="36"/>
      <c r="D156" s="121" t="s">
        <v>111</v>
      </c>
      <c r="E156" s="120">
        <f>ROUNDUP(E154*16,0)</f>
        <v>3856</v>
      </c>
      <c r="F156" s="63">
        <v>0.05</v>
      </c>
      <c r="G156" s="64">
        <f t="shared" si="53"/>
        <v>4048.8</v>
      </c>
      <c r="H156" s="65" t="s">
        <v>39</v>
      </c>
      <c r="I156" s="37">
        <v>0</v>
      </c>
      <c r="J156" s="38">
        <f t="shared" si="43"/>
        <v>0</v>
      </c>
      <c r="K156" s="39">
        <v>0</v>
      </c>
      <c r="L156" s="40">
        <f t="shared" si="44"/>
        <v>0</v>
      </c>
      <c r="M156" s="40">
        <f t="shared" si="45"/>
        <v>0</v>
      </c>
      <c r="N156" s="40">
        <v>0</v>
      </c>
      <c r="O156" s="40">
        <f t="shared" si="46"/>
        <v>0</v>
      </c>
      <c r="P156" s="40">
        <f t="shared" si="47"/>
        <v>0</v>
      </c>
      <c r="Q156" s="30">
        <f t="shared" si="48"/>
        <v>0</v>
      </c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  <c r="AU156" s="143"/>
      <c r="AV156" s="143"/>
      <c r="AW156" s="143"/>
      <c r="AX156" s="143"/>
      <c r="AY156" s="143"/>
      <c r="AZ156" s="143"/>
      <c r="BA156" s="143"/>
      <c r="BB156" s="143"/>
      <c r="BC156" s="143"/>
      <c r="BD156" s="143"/>
      <c r="BE156" s="143"/>
      <c r="BF156" s="143"/>
      <c r="BG156" s="143"/>
      <c r="BH156" s="143"/>
      <c r="BI156" s="143"/>
      <c r="BJ156" s="143"/>
      <c r="BK156" s="143"/>
      <c r="BL156" s="143"/>
      <c r="BM156" s="143"/>
      <c r="BN156" s="143"/>
      <c r="BO156" s="143"/>
      <c r="BP156" s="143"/>
      <c r="BQ156" s="143"/>
      <c r="BR156" s="143"/>
      <c r="BS156" s="143"/>
      <c r="BT156" s="143"/>
      <c r="BU156" s="143"/>
      <c r="BV156" s="143"/>
      <c r="BW156" s="143"/>
      <c r="BX156" s="143"/>
      <c r="BY156" s="143"/>
      <c r="BZ156" s="143"/>
      <c r="CA156" s="143"/>
      <c r="CB156" s="143"/>
      <c r="CC156" s="143"/>
      <c r="CD156" s="143"/>
      <c r="CE156" s="143"/>
      <c r="CF156" s="143"/>
      <c r="CG156" s="143"/>
      <c r="CH156" s="143"/>
      <c r="CI156" s="143"/>
      <c r="CJ156" s="143"/>
      <c r="CK156" s="143"/>
      <c r="CL156" s="143"/>
      <c r="CM156" s="143"/>
      <c r="CN156" s="143"/>
      <c r="CO156" s="143"/>
      <c r="CP156" s="143"/>
      <c r="CQ156" s="143"/>
      <c r="CR156" s="143"/>
      <c r="CS156" s="143"/>
      <c r="CT156" s="143"/>
      <c r="CU156" s="143"/>
      <c r="CV156" s="143"/>
      <c r="CW156" s="143"/>
      <c r="CX156" s="143"/>
      <c r="CY156" s="143"/>
      <c r="CZ156" s="143"/>
      <c r="DA156" s="143"/>
      <c r="DB156" s="143"/>
      <c r="DC156" s="143"/>
      <c r="DD156" s="143"/>
      <c r="DE156" s="143"/>
      <c r="DF156" s="143"/>
      <c r="DG156" s="143"/>
      <c r="DH156" s="143"/>
      <c r="DI156" s="143"/>
      <c r="DJ156" s="143"/>
      <c r="DK156" s="143"/>
      <c r="DL156" s="143"/>
      <c r="DM156" s="143"/>
      <c r="DN156" s="143"/>
      <c r="DO156" s="143"/>
      <c r="DP156" s="143"/>
      <c r="DQ156" s="143"/>
      <c r="DR156" s="143"/>
      <c r="DS156" s="143"/>
      <c r="DT156" s="143"/>
      <c r="DU156" s="143"/>
      <c r="DV156" s="143"/>
      <c r="DW156" s="143"/>
      <c r="DX156" s="143"/>
      <c r="DY156" s="143"/>
      <c r="DZ156" s="143"/>
      <c r="EA156" s="143"/>
      <c r="EB156" s="143"/>
      <c r="EC156" s="143"/>
      <c r="ED156" s="143"/>
      <c r="EE156" s="143"/>
      <c r="EF156" s="143"/>
      <c r="EG156" s="143"/>
      <c r="EH156" s="143"/>
      <c r="EI156" s="143"/>
      <c r="EJ156" s="143"/>
      <c r="EK156" s="143"/>
      <c r="EL156" s="143"/>
      <c r="EM156" s="143"/>
      <c r="EN156" s="143"/>
      <c r="EO156" s="143"/>
      <c r="EP156" s="143"/>
      <c r="EQ156" s="143"/>
      <c r="ER156" s="143"/>
      <c r="ES156" s="143"/>
      <c r="ET156" s="143"/>
      <c r="EU156" s="143"/>
      <c r="EV156" s="143"/>
      <c r="EW156" s="143"/>
      <c r="EX156" s="143"/>
      <c r="EY156" s="143"/>
      <c r="EZ156" s="143"/>
      <c r="FA156" s="143"/>
      <c r="FB156" s="143"/>
      <c r="FC156" s="143"/>
    </row>
    <row r="157" spans="1:159" s="73" customFormat="1">
      <c r="A157" s="74">
        <f>IF(F157&lt;&gt;"",1+MAX($A$2:A156),"")</f>
        <v>120</v>
      </c>
      <c r="B157" s="32"/>
      <c r="C157" s="36"/>
      <c r="D157" s="121" t="s">
        <v>112</v>
      </c>
      <c r="E157" s="120">
        <f>E153*0.084</f>
        <v>646.96800000000007</v>
      </c>
      <c r="F157" s="35">
        <v>0.05</v>
      </c>
      <c r="G157" s="64">
        <f t="shared" si="53"/>
        <v>679.31640000000016</v>
      </c>
      <c r="H157" s="65" t="s">
        <v>113</v>
      </c>
      <c r="I157" s="37">
        <v>0</v>
      </c>
      <c r="J157" s="38">
        <f t="shared" si="43"/>
        <v>0</v>
      </c>
      <c r="K157" s="39">
        <v>0</v>
      </c>
      <c r="L157" s="40">
        <f t="shared" si="44"/>
        <v>0</v>
      </c>
      <c r="M157" s="40">
        <f t="shared" si="45"/>
        <v>0</v>
      </c>
      <c r="N157" s="40">
        <v>0</v>
      </c>
      <c r="O157" s="40">
        <f t="shared" si="46"/>
        <v>0</v>
      </c>
      <c r="P157" s="40">
        <f t="shared" si="47"/>
        <v>0</v>
      </c>
      <c r="Q157" s="30">
        <f t="shared" si="48"/>
        <v>0</v>
      </c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  <c r="AU157" s="143"/>
      <c r="AV157" s="143"/>
      <c r="AW157" s="143"/>
      <c r="AX157" s="143"/>
      <c r="AY157" s="143"/>
      <c r="AZ157" s="143"/>
      <c r="BA157" s="143"/>
      <c r="BB157" s="143"/>
      <c r="BC157" s="143"/>
      <c r="BD157" s="143"/>
      <c r="BE157" s="143"/>
      <c r="BF157" s="143"/>
      <c r="BG157" s="143"/>
      <c r="BH157" s="143"/>
      <c r="BI157" s="143"/>
      <c r="BJ157" s="143"/>
      <c r="BK157" s="143"/>
      <c r="BL157" s="143"/>
      <c r="BM157" s="143"/>
      <c r="BN157" s="143"/>
      <c r="BO157" s="143"/>
      <c r="BP157" s="143"/>
      <c r="BQ157" s="143"/>
      <c r="BR157" s="143"/>
      <c r="BS157" s="143"/>
      <c r="BT157" s="143"/>
      <c r="BU157" s="143"/>
      <c r="BV157" s="143"/>
      <c r="BW157" s="143"/>
      <c r="BX157" s="143"/>
      <c r="BY157" s="143"/>
      <c r="BZ157" s="143"/>
      <c r="CA157" s="143"/>
      <c r="CB157" s="143"/>
      <c r="CC157" s="143"/>
      <c r="CD157" s="143"/>
      <c r="CE157" s="143"/>
      <c r="CF157" s="143"/>
      <c r="CG157" s="143"/>
      <c r="CH157" s="143"/>
      <c r="CI157" s="143"/>
      <c r="CJ157" s="143"/>
      <c r="CK157" s="143"/>
      <c r="CL157" s="143"/>
      <c r="CM157" s="143"/>
      <c r="CN157" s="143"/>
      <c r="CO157" s="143"/>
      <c r="CP157" s="143"/>
      <c r="CQ157" s="143"/>
      <c r="CR157" s="143"/>
      <c r="CS157" s="143"/>
      <c r="CT157" s="143"/>
      <c r="CU157" s="143"/>
      <c r="CV157" s="143"/>
      <c r="CW157" s="143"/>
      <c r="CX157" s="143"/>
      <c r="CY157" s="143"/>
      <c r="CZ157" s="143"/>
      <c r="DA157" s="143"/>
      <c r="DB157" s="143"/>
      <c r="DC157" s="143"/>
      <c r="DD157" s="143"/>
      <c r="DE157" s="143"/>
      <c r="DF157" s="143"/>
      <c r="DG157" s="143"/>
      <c r="DH157" s="143"/>
      <c r="DI157" s="143"/>
      <c r="DJ157" s="143"/>
      <c r="DK157" s="143"/>
      <c r="DL157" s="143"/>
      <c r="DM157" s="143"/>
      <c r="DN157" s="143"/>
      <c r="DO157" s="143"/>
      <c r="DP157" s="143"/>
      <c r="DQ157" s="143"/>
      <c r="DR157" s="143"/>
      <c r="DS157" s="143"/>
      <c r="DT157" s="143"/>
      <c r="DU157" s="143"/>
      <c r="DV157" s="143"/>
      <c r="DW157" s="143"/>
      <c r="DX157" s="143"/>
      <c r="DY157" s="143"/>
      <c r="DZ157" s="143"/>
      <c r="EA157" s="143"/>
      <c r="EB157" s="143"/>
      <c r="EC157" s="143"/>
      <c r="ED157" s="143"/>
      <c r="EE157" s="143"/>
      <c r="EF157" s="143"/>
      <c r="EG157" s="143"/>
      <c r="EH157" s="143"/>
      <c r="EI157" s="143"/>
      <c r="EJ157" s="143"/>
      <c r="EK157" s="143"/>
      <c r="EL157" s="143"/>
      <c r="EM157" s="143"/>
      <c r="EN157" s="143"/>
      <c r="EO157" s="143"/>
      <c r="EP157" s="143"/>
      <c r="EQ157" s="143"/>
      <c r="ER157" s="143"/>
      <c r="ES157" s="143"/>
      <c r="ET157" s="143"/>
      <c r="EU157" s="143"/>
      <c r="EV157" s="143"/>
      <c r="EW157" s="143"/>
      <c r="EX157" s="143"/>
      <c r="EY157" s="143"/>
      <c r="EZ157" s="143"/>
      <c r="FA157" s="143"/>
      <c r="FB157" s="143"/>
      <c r="FC157" s="143"/>
    </row>
    <row r="158" spans="1:159" s="73" customFormat="1">
      <c r="A158" s="74">
        <f>IF(F158&lt;&gt;"",1+MAX($A$2:A157),"")</f>
        <v>121</v>
      </c>
      <c r="B158" s="32"/>
      <c r="C158" s="36"/>
      <c r="D158" s="119" t="s">
        <v>134</v>
      </c>
      <c r="E158" s="120">
        <v>3851</v>
      </c>
      <c r="F158" s="63">
        <v>0.1</v>
      </c>
      <c r="G158" s="64">
        <f t="shared" si="53"/>
        <v>4236.1000000000004</v>
      </c>
      <c r="H158" s="71" t="s">
        <v>37</v>
      </c>
      <c r="I158" s="37">
        <v>0</v>
      </c>
      <c r="J158" s="38">
        <f t="shared" si="43"/>
        <v>0</v>
      </c>
      <c r="K158" s="39">
        <v>0</v>
      </c>
      <c r="L158" s="40">
        <f t="shared" si="44"/>
        <v>0</v>
      </c>
      <c r="M158" s="40">
        <f t="shared" si="45"/>
        <v>0</v>
      </c>
      <c r="N158" s="40">
        <v>0</v>
      </c>
      <c r="O158" s="40">
        <f t="shared" si="46"/>
        <v>0</v>
      </c>
      <c r="P158" s="40">
        <f t="shared" si="47"/>
        <v>0</v>
      </c>
      <c r="Q158" s="30">
        <f t="shared" si="48"/>
        <v>0</v>
      </c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  <c r="AU158" s="143"/>
      <c r="AV158" s="143"/>
      <c r="AW158" s="143"/>
      <c r="AX158" s="143"/>
      <c r="AY158" s="143"/>
      <c r="AZ158" s="143"/>
      <c r="BA158" s="143"/>
      <c r="BB158" s="143"/>
      <c r="BC158" s="143"/>
      <c r="BD158" s="143"/>
      <c r="BE158" s="143"/>
      <c r="BF158" s="143"/>
      <c r="BG158" s="143"/>
      <c r="BH158" s="143"/>
      <c r="BI158" s="143"/>
      <c r="BJ158" s="143"/>
      <c r="BK158" s="143"/>
      <c r="BL158" s="143"/>
      <c r="BM158" s="143"/>
      <c r="BN158" s="143"/>
      <c r="BO158" s="143"/>
      <c r="BP158" s="143"/>
      <c r="BQ158" s="143"/>
      <c r="BR158" s="143"/>
      <c r="BS158" s="143"/>
      <c r="BT158" s="143"/>
      <c r="BU158" s="143"/>
      <c r="BV158" s="143"/>
      <c r="BW158" s="143"/>
      <c r="BX158" s="143"/>
      <c r="BY158" s="143"/>
      <c r="BZ158" s="143"/>
      <c r="CA158" s="143"/>
      <c r="CB158" s="143"/>
      <c r="CC158" s="143"/>
      <c r="CD158" s="143"/>
      <c r="CE158" s="143"/>
      <c r="CF158" s="143"/>
      <c r="CG158" s="143"/>
      <c r="CH158" s="143"/>
      <c r="CI158" s="143"/>
      <c r="CJ158" s="143"/>
      <c r="CK158" s="143"/>
      <c r="CL158" s="143"/>
      <c r="CM158" s="143"/>
      <c r="CN158" s="143"/>
      <c r="CO158" s="143"/>
      <c r="CP158" s="143"/>
      <c r="CQ158" s="143"/>
      <c r="CR158" s="143"/>
      <c r="CS158" s="143"/>
      <c r="CT158" s="143"/>
      <c r="CU158" s="143"/>
      <c r="CV158" s="143"/>
      <c r="CW158" s="143"/>
      <c r="CX158" s="143"/>
      <c r="CY158" s="143"/>
      <c r="CZ158" s="143"/>
      <c r="DA158" s="143"/>
      <c r="DB158" s="143"/>
      <c r="DC158" s="143"/>
      <c r="DD158" s="143"/>
      <c r="DE158" s="143"/>
      <c r="DF158" s="143"/>
      <c r="DG158" s="143"/>
      <c r="DH158" s="143"/>
      <c r="DI158" s="143"/>
      <c r="DJ158" s="143"/>
      <c r="DK158" s="143"/>
      <c r="DL158" s="143"/>
      <c r="DM158" s="143"/>
      <c r="DN158" s="143"/>
      <c r="DO158" s="143"/>
      <c r="DP158" s="143"/>
      <c r="DQ158" s="143"/>
      <c r="DR158" s="143"/>
      <c r="DS158" s="143"/>
      <c r="DT158" s="143"/>
      <c r="DU158" s="143"/>
      <c r="DV158" s="143"/>
      <c r="DW158" s="143"/>
      <c r="DX158" s="143"/>
      <c r="DY158" s="143"/>
      <c r="DZ158" s="143"/>
      <c r="EA158" s="143"/>
      <c r="EB158" s="143"/>
      <c r="EC158" s="143"/>
      <c r="ED158" s="143"/>
      <c r="EE158" s="143"/>
      <c r="EF158" s="143"/>
      <c r="EG158" s="143"/>
      <c r="EH158" s="143"/>
      <c r="EI158" s="143"/>
      <c r="EJ158" s="143"/>
      <c r="EK158" s="143"/>
      <c r="EL158" s="143"/>
      <c r="EM158" s="143"/>
      <c r="EN158" s="143"/>
      <c r="EO158" s="143"/>
      <c r="EP158" s="143"/>
      <c r="EQ158" s="143"/>
      <c r="ER158" s="143"/>
      <c r="ES158" s="143"/>
      <c r="ET158" s="143"/>
      <c r="EU158" s="143"/>
      <c r="EV158" s="143"/>
      <c r="EW158" s="143"/>
      <c r="EX158" s="143"/>
      <c r="EY158" s="143"/>
      <c r="EZ158" s="143"/>
      <c r="FA158" s="143"/>
      <c r="FB158" s="143"/>
      <c r="FC158" s="143"/>
    </row>
    <row r="159" spans="1:159" s="73" customFormat="1">
      <c r="A159" s="74">
        <f>IF(F159&lt;&gt;"",1+MAX($A$2:A158),"")</f>
        <v>122</v>
      </c>
      <c r="B159" s="32"/>
      <c r="C159" s="36"/>
      <c r="D159" s="119" t="s">
        <v>130</v>
      </c>
      <c r="E159" s="120">
        <f>E158*2</f>
        <v>7702</v>
      </c>
      <c r="F159" s="63">
        <v>0.05</v>
      </c>
      <c r="G159" s="64">
        <f t="shared" si="53"/>
        <v>8087.1</v>
      </c>
      <c r="H159" s="71" t="s">
        <v>39</v>
      </c>
      <c r="I159" s="37">
        <v>0</v>
      </c>
      <c r="J159" s="38">
        <f t="shared" si="43"/>
        <v>0</v>
      </c>
      <c r="K159" s="39">
        <v>0</v>
      </c>
      <c r="L159" s="40">
        <f t="shared" si="44"/>
        <v>0</v>
      </c>
      <c r="M159" s="40">
        <f t="shared" si="45"/>
        <v>0</v>
      </c>
      <c r="N159" s="40">
        <v>0</v>
      </c>
      <c r="O159" s="40">
        <f t="shared" si="46"/>
        <v>0</v>
      </c>
      <c r="P159" s="40">
        <f t="shared" si="47"/>
        <v>0</v>
      </c>
      <c r="Q159" s="30">
        <f t="shared" si="48"/>
        <v>0</v>
      </c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  <c r="AU159" s="143"/>
      <c r="AV159" s="143"/>
      <c r="AW159" s="143"/>
      <c r="AX159" s="143"/>
      <c r="AY159" s="143"/>
      <c r="AZ159" s="143"/>
      <c r="BA159" s="143"/>
      <c r="BB159" s="143"/>
      <c r="BC159" s="143"/>
      <c r="BD159" s="143"/>
      <c r="BE159" s="143"/>
      <c r="BF159" s="143"/>
      <c r="BG159" s="143"/>
      <c r="BH159" s="143"/>
      <c r="BI159" s="143"/>
      <c r="BJ159" s="143"/>
      <c r="BK159" s="143"/>
      <c r="BL159" s="143"/>
      <c r="BM159" s="143"/>
      <c r="BN159" s="143"/>
      <c r="BO159" s="143"/>
      <c r="BP159" s="143"/>
      <c r="BQ159" s="143"/>
      <c r="BR159" s="143"/>
      <c r="BS159" s="143"/>
      <c r="BT159" s="143"/>
      <c r="BU159" s="143"/>
      <c r="BV159" s="143"/>
      <c r="BW159" s="143"/>
      <c r="BX159" s="143"/>
      <c r="BY159" s="143"/>
      <c r="BZ159" s="143"/>
      <c r="CA159" s="143"/>
      <c r="CB159" s="143"/>
      <c r="CC159" s="143"/>
      <c r="CD159" s="143"/>
      <c r="CE159" s="143"/>
      <c r="CF159" s="143"/>
      <c r="CG159" s="143"/>
      <c r="CH159" s="143"/>
      <c r="CI159" s="143"/>
      <c r="CJ159" s="143"/>
      <c r="CK159" s="143"/>
      <c r="CL159" s="143"/>
      <c r="CM159" s="143"/>
      <c r="CN159" s="143"/>
      <c r="CO159" s="143"/>
      <c r="CP159" s="143"/>
      <c r="CQ159" s="143"/>
      <c r="CR159" s="143"/>
      <c r="CS159" s="143"/>
      <c r="CT159" s="143"/>
      <c r="CU159" s="143"/>
      <c r="CV159" s="143"/>
      <c r="CW159" s="143"/>
      <c r="CX159" s="143"/>
      <c r="CY159" s="143"/>
      <c r="CZ159" s="143"/>
      <c r="DA159" s="143"/>
      <c r="DB159" s="143"/>
      <c r="DC159" s="143"/>
      <c r="DD159" s="143"/>
      <c r="DE159" s="143"/>
      <c r="DF159" s="143"/>
      <c r="DG159" s="143"/>
      <c r="DH159" s="143"/>
      <c r="DI159" s="143"/>
      <c r="DJ159" s="143"/>
      <c r="DK159" s="143"/>
      <c r="DL159" s="143"/>
      <c r="DM159" s="143"/>
      <c r="DN159" s="143"/>
      <c r="DO159" s="143"/>
      <c r="DP159" s="143"/>
      <c r="DQ159" s="143"/>
      <c r="DR159" s="143"/>
      <c r="DS159" s="143"/>
      <c r="DT159" s="143"/>
      <c r="DU159" s="143"/>
      <c r="DV159" s="143"/>
      <c r="DW159" s="143"/>
      <c r="DX159" s="143"/>
      <c r="DY159" s="143"/>
      <c r="DZ159" s="143"/>
      <c r="EA159" s="143"/>
      <c r="EB159" s="143"/>
      <c r="EC159" s="143"/>
      <c r="ED159" s="143"/>
      <c r="EE159" s="143"/>
      <c r="EF159" s="143"/>
      <c r="EG159" s="143"/>
      <c r="EH159" s="143"/>
      <c r="EI159" s="143"/>
      <c r="EJ159" s="143"/>
      <c r="EK159" s="143"/>
      <c r="EL159" s="143"/>
      <c r="EM159" s="143"/>
      <c r="EN159" s="143"/>
      <c r="EO159" s="143"/>
      <c r="EP159" s="143"/>
      <c r="EQ159" s="143"/>
      <c r="ER159" s="143"/>
      <c r="ES159" s="143"/>
      <c r="ET159" s="143"/>
      <c r="EU159" s="143"/>
      <c r="EV159" s="143"/>
      <c r="EW159" s="143"/>
      <c r="EX159" s="143"/>
      <c r="EY159" s="143"/>
      <c r="EZ159" s="143"/>
      <c r="FA159" s="143"/>
      <c r="FB159" s="143"/>
      <c r="FC159" s="143"/>
    </row>
    <row r="160" spans="1:159" s="73" customFormat="1">
      <c r="A160" s="74">
        <f>IF(F160&lt;&gt;"",1+MAX($A$2:A159),"")</f>
        <v>123</v>
      </c>
      <c r="B160" s="32"/>
      <c r="C160" s="36"/>
      <c r="D160" s="119" t="s">
        <v>119</v>
      </c>
      <c r="E160" s="120">
        <f>E152*3</f>
        <v>807</v>
      </c>
      <c r="F160" s="63">
        <v>0.05</v>
      </c>
      <c r="G160" s="64">
        <f t="shared" si="53"/>
        <v>847.35</v>
      </c>
      <c r="H160" s="71" t="s">
        <v>39</v>
      </c>
      <c r="I160" s="37">
        <v>0</v>
      </c>
      <c r="J160" s="38">
        <f t="shared" si="43"/>
        <v>0</v>
      </c>
      <c r="K160" s="39">
        <v>0</v>
      </c>
      <c r="L160" s="40">
        <f t="shared" si="44"/>
        <v>0</v>
      </c>
      <c r="M160" s="40">
        <f t="shared" si="45"/>
        <v>0</v>
      </c>
      <c r="N160" s="40">
        <v>0</v>
      </c>
      <c r="O160" s="40">
        <f t="shared" si="46"/>
        <v>0</v>
      </c>
      <c r="P160" s="40">
        <f t="shared" si="47"/>
        <v>0</v>
      </c>
      <c r="Q160" s="30">
        <f t="shared" si="48"/>
        <v>0</v>
      </c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  <c r="AU160" s="143"/>
      <c r="AV160" s="143"/>
      <c r="AW160" s="143"/>
      <c r="AX160" s="143"/>
      <c r="AY160" s="143"/>
      <c r="AZ160" s="143"/>
      <c r="BA160" s="143"/>
      <c r="BB160" s="143"/>
      <c r="BC160" s="143"/>
      <c r="BD160" s="143"/>
      <c r="BE160" s="143"/>
      <c r="BF160" s="143"/>
      <c r="BG160" s="143"/>
      <c r="BH160" s="143"/>
      <c r="BI160" s="143"/>
      <c r="BJ160" s="143"/>
      <c r="BK160" s="143"/>
      <c r="BL160" s="143"/>
      <c r="BM160" s="143"/>
      <c r="BN160" s="143"/>
      <c r="BO160" s="143"/>
      <c r="BP160" s="143"/>
      <c r="BQ160" s="143"/>
      <c r="BR160" s="143"/>
      <c r="BS160" s="143"/>
      <c r="BT160" s="143"/>
      <c r="BU160" s="143"/>
      <c r="BV160" s="143"/>
      <c r="BW160" s="143"/>
      <c r="BX160" s="143"/>
      <c r="BY160" s="143"/>
      <c r="BZ160" s="143"/>
      <c r="CA160" s="143"/>
      <c r="CB160" s="143"/>
      <c r="CC160" s="143"/>
      <c r="CD160" s="143"/>
      <c r="CE160" s="143"/>
      <c r="CF160" s="143"/>
      <c r="CG160" s="143"/>
      <c r="CH160" s="143"/>
      <c r="CI160" s="143"/>
      <c r="CJ160" s="143"/>
      <c r="CK160" s="143"/>
      <c r="CL160" s="143"/>
      <c r="CM160" s="143"/>
      <c r="CN160" s="143"/>
      <c r="CO160" s="143"/>
      <c r="CP160" s="143"/>
      <c r="CQ160" s="143"/>
      <c r="CR160" s="143"/>
      <c r="CS160" s="143"/>
      <c r="CT160" s="143"/>
      <c r="CU160" s="143"/>
      <c r="CV160" s="143"/>
      <c r="CW160" s="143"/>
      <c r="CX160" s="143"/>
      <c r="CY160" s="143"/>
      <c r="CZ160" s="143"/>
      <c r="DA160" s="143"/>
      <c r="DB160" s="143"/>
      <c r="DC160" s="143"/>
      <c r="DD160" s="143"/>
      <c r="DE160" s="143"/>
      <c r="DF160" s="143"/>
      <c r="DG160" s="143"/>
      <c r="DH160" s="143"/>
      <c r="DI160" s="143"/>
      <c r="DJ160" s="143"/>
      <c r="DK160" s="143"/>
      <c r="DL160" s="143"/>
      <c r="DM160" s="143"/>
      <c r="DN160" s="143"/>
      <c r="DO160" s="143"/>
      <c r="DP160" s="143"/>
      <c r="DQ160" s="143"/>
      <c r="DR160" s="143"/>
      <c r="DS160" s="143"/>
      <c r="DT160" s="143"/>
      <c r="DU160" s="143"/>
      <c r="DV160" s="143"/>
      <c r="DW160" s="143"/>
      <c r="DX160" s="143"/>
      <c r="DY160" s="143"/>
      <c r="DZ160" s="143"/>
      <c r="EA160" s="143"/>
      <c r="EB160" s="143"/>
      <c r="EC160" s="143"/>
      <c r="ED160" s="143"/>
      <c r="EE160" s="143"/>
      <c r="EF160" s="143"/>
      <c r="EG160" s="143"/>
      <c r="EH160" s="143"/>
      <c r="EI160" s="143"/>
      <c r="EJ160" s="143"/>
      <c r="EK160" s="143"/>
      <c r="EL160" s="143"/>
      <c r="EM160" s="143"/>
      <c r="EN160" s="143"/>
      <c r="EO160" s="143"/>
      <c r="EP160" s="143"/>
      <c r="EQ160" s="143"/>
      <c r="ER160" s="143"/>
      <c r="ES160" s="143"/>
      <c r="ET160" s="143"/>
      <c r="EU160" s="143"/>
      <c r="EV160" s="143"/>
      <c r="EW160" s="143"/>
      <c r="EX160" s="143"/>
      <c r="EY160" s="143"/>
      <c r="EZ160" s="143"/>
      <c r="FA160" s="143"/>
      <c r="FB160" s="143"/>
      <c r="FC160" s="143"/>
    </row>
    <row r="161" spans="1:159" s="73" customFormat="1">
      <c r="A161" s="74">
        <f>IF(F161&lt;&gt;"",1+MAX($A$2:A160),"")</f>
        <v>124</v>
      </c>
      <c r="B161" s="32"/>
      <c r="C161" s="36"/>
      <c r="D161" s="119" t="s">
        <v>141</v>
      </c>
      <c r="E161" s="120">
        <f>E152*4</f>
        <v>1076</v>
      </c>
      <c r="F161" s="63">
        <v>0.05</v>
      </c>
      <c r="G161" s="64">
        <f t="shared" si="53"/>
        <v>1129.8</v>
      </c>
      <c r="H161" s="71" t="s">
        <v>39</v>
      </c>
      <c r="I161" s="37">
        <v>0</v>
      </c>
      <c r="J161" s="38">
        <f t="shared" si="43"/>
        <v>0</v>
      </c>
      <c r="K161" s="39">
        <v>0</v>
      </c>
      <c r="L161" s="40">
        <f t="shared" si="44"/>
        <v>0</v>
      </c>
      <c r="M161" s="40">
        <f t="shared" si="45"/>
        <v>0</v>
      </c>
      <c r="N161" s="40">
        <v>0</v>
      </c>
      <c r="O161" s="40">
        <f t="shared" si="46"/>
        <v>0</v>
      </c>
      <c r="P161" s="40">
        <f t="shared" si="47"/>
        <v>0</v>
      </c>
      <c r="Q161" s="30">
        <f t="shared" si="48"/>
        <v>0</v>
      </c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  <c r="AU161" s="143"/>
      <c r="AV161" s="143"/>
      <c r="AW161" s="143"/>
      <c r="AX161" s="143"/>
      <c r="AY161" s="143"/>
      <c r="AZ161" s="143"/>
      <c r="BA161" s="143"/>
      <c r="BB161" s="143"/>
      <c r="BC161" s="143"/>
      <c r="BD161" s="143"/>
      <c r="BE161" s="143"/>
      <c r="BF161" s="143"/>
      <c r="BG161" s="143"/>
      <c r="BH161" s="143"/>
      <c r="BI161" s="143"/>
      <c r="BJ161" s="143"/>
      <c r="BK161" s="143"/>
      <c r="BL161" s="143"/>
      <c r="BM161" s="143"/>
      <c r="BN161" s="143"/>
      <c r="BO161" s="143"/>
      <c r="BP161" s="143"/>
      <c r="BQ161" s="143"/>
      <c r="BR161" s="143"/>
      <c r="BS161" s="143"/>
      <c r="BT161" s="143"/>
      <c r="BU161" s="143"/>
      <c r="BV161" s="143"/>
      <c r="BW161" s="143"/>
      <c r="BX161" s="143"/>
      <c r="BY161" s="143"/>
      <c r="BZ161" s="143"/>
      <c r="CA161" s="143"/>
      <c r="CB161" s="143"/>
      <c r="CC161" s="143"/>
      <c r="CD161" s="143"/>
      <c r="CE161" s="143"/>
      <c r="CF161" s="143"/>
      <c r="CG161" s="143"/>
      <c r="CH161" s="143"/>
      <c r="CI161" s="143"/>
      <c r="CJ161" s="143"/>
      <c r="CK161" s="143"/>
      <c r="CL161" s="143"/>
      <c r="CM161" s="143"/>
      <c r="CN161" s="143"/>
      <c r="CO161" s="143"/>
      <c r="CP161" s="143"/>
      <c r="CQ161" s="143"/>
      <c r="CR161" s="143"/>
      <c r="CS161" s="143"/>
      <c r="CT161" s="143"/>
      <c r="CU161" s="143"/>
      <c r="CV161" s="143"/>
      <c r="CW161" s="143"/>
      <c r="CX161" s="143"/>
      <c r="CY161" s="143"/>
      <c r="CZ161" s="143"/>
      <c r="DA161" s="143"/>
      <c r="DB161" s="143"/>
      <c r="DC161" s="143"/>
      <c r="DD161" s="143"/>
      <c r="DE161" s="143"/>
      <c r="DF161" s="143"/>
      <c r="DG161" s="143"/>
      <c r="DH161" s="143"/>
      <c r="DI161" s="143"/>
      <c r="DJ161" s="143"/>
      <c r="DK161" s="143"/>
      <c r="DL161" s="143"/>
      <c r="DM161" s="143"/>
      <c r="DN161" s="143"/>
      <c r="DO161" s="143"/>
      <c r="DP161" s="143"/>
      <c r="DQ161" s="143"/>
      <c r="DR161" s="143"/>
      <c r="DS161" s="143"/>
      <c r="DT161" s="143"/>
      <c r="DU161" s="143"/>
      <c r="DV161" s="143"/>
      <c r="DW161" s="143"/>
      <c r="DX161" s="143"/>
      <c r="DY161" s="143"/>
      <c r="DZ161" s="143"/>
      <c r="EA161" s="143"/>
      <c r="EB161" s="143"/>
      <c r="EC161" s="143"/>
      <c r="ED161" s="143"/>
      <c r="EE161" s="143"/>
      <c r="EF161" s="143"/>
      <c r="EG161" s="143"/>
      <c r="EH161" s="143"/>
      <c r="EI161" s="143"/>
      <c r="EJ161" s="143"/>
      <c r="EK161" s="143"/>
      <c r="EL161" s="143"/>
      <c r="EM161" s="143"/>
      <c r="EN161" s="143"/>
      <c r="EO161" s="143"/>
      <c r="EP161" s="143"/>
      <c r="EQ161" s="143"/>
      <c r="ER161" s="143"/>
      <c r="ES161" s="143"/>
      <c r="ET161" s="143"/>
      <c r="EU161" s="143"/>
      <c r="EV161" s="143"/>
      <c r="EW161" s="143"/>
      <c r="EX161" s="143"/>
      <c r="EY161" s="143"/>
      <c r="EZ161" s="143"/>
      <c r="FA161" s="143"/>
      <c r="FB161" s="143"/>
      <c r="FC161" s="143"/>
    </row>
    <row r="162" spans="1:159" s="73" customFormat="1">
      <c r="A162" s="74" t="str">
        <f>IF(F162&lt;&gt;"",1+MAX($A$2:A161),"")</f>
        <v/>
      </c>
      <c r="B162" s="32"/>
      <c r="C162" s="36"/>
      <c r="D162" s="119"/>
      <c r="E162" s="120"/>
      <c r="F162" s="63"/>
      <c r="G162" s="64"/>
      <c r="H162" s="71"/>
      <c r="I162" s="37">
        <v>0</v>
      </c>
      <c r="J162" s="38">
        <f t="shared" si="43"/>
        <v>0</v>
      </c>
      <c r="K162" s="39">
        <v>0</v>
      </c>
      <c r="L162" s="40">
        <f t="shared" si="44"/>
        <v>0</v>
      </c>
      <c r="M162" s="40">
        <f t="shared" si="45"/>
        <v>0</v>
      </c>
      <c r="N162" s="40">
        <v>0</v>
      </c>
      <c r="O162" s="40">
        <f t="shared" si="46"/>
        <v>0</v>
      </c>
      <c r="P162" s="40">
        <f t="shared" si="47"/>
        <v>0</v>
      </c>
      <c r="Q162" s="30">
        <f t="shared" si="48"/>
        <v>0</v>
      </c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  <c r="AU162" s="143"/>
      <c r="AV162" s="143"/>
      <c r="AW162" s="143"/>
      <c r="AX162" s="143"/>
      <c r="AY162" s="143"/>
      <c r="AZ162" s="143"/>
      <c r="BA162" s="143"/>
      <c r="BB162" s="143"/>
      <c r="BC162" s="143"/>
      <c r="BD162" s="143"/>
      <c r="BE162" s="143"/>
      <c r="BF162" s="143"/>
      <c r="BG162" s="143"/>
      <c r="BH162" s="143"/>
      <c r="BI162" s="143"/>
      <c r="BJ162" s="143"/>
      <c r="BK162" s="143"/>
      <c r="BL162" s="143"/>
      <c r="BM162" s="143"/>
      <c r="BN162" s="143"/>
      <c r="BO162" s="143"/>
      <c r="BP162" s="143"/>
      <c r="BQ162" s="143"/>
      <c r="BR162" s="143"/>
      <c r="BS162" s="143"/>
      <c r="BT162" s="143"/>
      <c r="BU162" s="143"/>
      <c r="BV162" s="143"/>
      <c r="BW162" s="143"/>
      <c r="BX162" s="143"/>
      <c r="BY162" s="143"/>
      <c r="BZ162" s="143"/>
      <c r="CA162" s="143"/>
      <c r="CB162" s="143"/>
      <c r="CC162" s="143"/>
      <c r="CD162" s="143"/>
      <c r="CE162" s="143"/>
      <c r="CF162" s="143"/>
      <c r="CG162" s="143"/>
      <c r="CH162" s="143"/>
      <c r="CI162" s="143"/>
      <c r="CJ162" s="143"/>
      <c r="CK162" s="143"/>
      <c r="CL162" s="143"/>
      <c r="CM162" s="143"/>
      <c r="CN162" s="143"/>
      <c r="CO162" s="143"/>
      <c r="CP162" s="143"/>
      <c r="CQ162" s="143"/>
      <c r="CR162" s="143"/>
      <c r="CS162" s="143"/>
      <c r="CT162" s="143"/>
      <c r="CU162" s="143"/>
      <c r="CV162" s="143"/>
      <c r="CW162" s="143"/>
      <c r="CX162" s="143"/>
      <c r="CY162" s="143"/>
      <c r="CZ162" s="143"/>
      <c r="DA162" s="143"/>
      <c r="DB162" s="143"/>
      <c r="DC162" s="143"/>
      <c r="DD162" s="143"/>
      <c r="DE162" s="143"/>
      <c r="DF162" s="143"/>
      <c r="DG162" s="143"/>
      <c r="DH162" s="143"/>
      <c r="DI162" s="143"/>
      <c r="DJ162" s="143"/>
      <c r="DK162" s="143"/>
      <c r="DL162" s="143"/>
      <c r="DM162" s="143"/>
      <c r="DN162" s="143"/>
      <c r="DO162" s="143"/>
      <c r="DP162" s="143"/>
      <c r="DQ162" s="143"/>
      <c r="DR162" s="143"/>
      <c r="DS162" s="143"/>
      <c r="DT162" s="143"/>
      <c r="DU162" s="143"/>
      <c r="DV162" s="143"/>
      <c r="DW162" s="143"/>
      <c r="DX162" s="143"/>
      <c r="DY162" s="143"/>
      <c r="DZ162" s="143"/>
      <c r="EA162" s="143"/>
      <c r="EB162" s="143"/>
      <c r="EC162" s="143"/>
      <c r="ED162" s="143"/>
      <c r="EE162" s="143"/>
      <c r="EF162" s="143"/>
      <c r="EG162" s="143"/>
      <c r="EH162" s="143"/>
      <c r="EI162" s="143"/>
      <c r="EJ162" s="143"/>
      <c r="EK162" s="143"/>
      <c r="EL162" s="143"/>
      <c r="EM162" s="143"/>
      <c r="EN162" s="143"/>
      <c r="EO162" s="143"/>
      <c r="EP162" s="143"/>
      <c r="EQ162" s="143"/>
      <c r="ER162" s="143"/>
      <c r="ES162" s="143"/>
      <c r="ET162" s="143"/>
      <c r="EU162" s="143"/>
      <c r="EV162" s="143"/>
      <c r="EW162" s="143"/>
      <c r="EX162" s="143"/>
      <c r="EY162" s="143"/>
      <c r="EZ162" s="143"/>
      <c r="FA162" s="143"/>
      <c r="FB162" s="143"/>
      <c r="FC162" s="143"/>
    </row>
    <row r="163" spans="1:159" s="73" customFormat="1">
      <c r="A163" s="74" t="str">
        <f>IF(F163&lt;&gt;"",1+MAX($A$2:A162),"")</f>
        <v/>
      </c>
      <c r="B163" s="32"/>
      <c r="C163" s="36"/>
      <c r="D163" s="114" t="s">
        <v>143</v>
      </c>
      <c r="E163" s="115">
        <v>107</v>
      </c>
      <c r="F163" s="115"/>
      <c r="G163" s="116"/>
      <c r="H163" s="117" t="s">
        <v>39</v>
      </c>
      <c r="I163" s="37">
        <v>0</v>
      </c>
      <c r="J163" s="38">
        <f t="shared" si="43"/>
        <v>0</v>
      </c>
      <c r="K163" s="39">
        <v>0</v>
      </c>
      <c r="L163" s="40">
        <f t="shared" si="44"/>
        <v>0</v>
      </c>
      <c r="M163" s="40">
        <f t="shared" si="45"/>
        <v>0</v>
      </c>
      <c r="N163" s="40">
        <v>0</v>
      </c>
      <c r="O163" s="40">
        <f t="shared" si="46"/>
        <v>0</v>
      </c>
      <c r="P163" s="40">
        <f t="shared" si="47"/>
        <v>0</v>
      </c>
      <c r="Q163" s="30">
        <f t="shared" si="48"/>
        <v>0</v>
      </c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  <c r="AU163" s="143"/>
      <c r="AV163" s="143"/>
      <c r="AW163" s="143"/>
      <c r="AX163" s="143"/>
      <c r="AY163" s="143"/>
      <c r="AZ163" s="143"/>
      <c r="BA163" s="143"/>
      <c r="BB163" s="143"/>
      <c r="BC163" s="143"/>
      <c r="BD163" s="143"/>
      <c r="BE163" s="143"/>
      <c r="BF163" s="143"/>
      <c r="BG163" s="143"/>
      <c r="BH163" s="143"/>
      <c r="BI163" s="143"/>
      <c r="BJ163" s="143"/>
      <c r="BK163" s="143"/>
      <c r="BL163" s="143"/>
      <c r="BM163" s="143"/>
      <c r="BN163" s="143"/>
      <c r="BO163" s="143"/>
      <c r="BP163" s="143"/>
      <c r="BQ163" s="143"/>
      <c r="BR163" s="143"/>
      <c r="BS163" s="143"/>
      <c r="BT163" s="143"/>
      <c r="BU163" s="143"/>
      <c r="BV163" s="143"/>
      <c r="BW163" s="143"/>
      <c r="BX163" s="143"/>
      <c r="BY163" s="143"/>
      <c r="BZ163" s="143"/>
      <c r="CA163" s="143"/>
      <c r="CB163" s="143"/>
      <c r="CC163" s="143"/>
      <c r="CD163" s="143"/>
      <c r="CE163" s="143"/>
      <c r="CF163" s="143"/>
      <c r="CG163" s="143"/>
      <c r="CH163" s="143"/>
      <c r="CI163" s="143"/>
      <c r="CJ163" s="143"/>
      <c r="CK163" s="143"/>
      <c r="CL163" s="143"/>
      <c r="CM163" s="143"/>
      <c r="CN163" s="143"/>
      <c r="CO163" s="143"/>
      <c r="CP163" s="143"/>
      <c r="CQ163" s="143"/>
      <c r="CR163" s="143"/>
      <c r="CS163" s="143"/>
      <c r="CT163" s="143"/>
      <c r="CU163" s="143"/>
      <c r="CV163" s="143"/>
      <c r="CW163" s="143"/>
      <c r="CX163" s="143"/>
      <c r="CY163" s="143"/>
      <c r="CZ163" s="143"/>
      <c r="DA163" s="143"/>
      <c r="DB163" s="143"/>
      <c r="DC163" s="143"/>
      <c r="DD163" s="143"/>
      <c r="DE163" s="143"/>
      <c r="DF163" s="143"/>
      <c r="DG163" s="143"/>
      <c r="DH163" s="143"/>
      <c r="DI163" s="143"/>
      <c r="DJ163" s="143"/>
      <c r="DK163" s="143"/>
      <c r="DL163" s="143"/>
      <c r="DM163" s="143"/>
      <c r="DN163" s="143"/>
      <c r="DO163" s="143"/>
      <c r="DP163" s="143"/>
      <c r="DQ163" s="143"/>
      <c r="DR163" s="143"/>
      <c r="DS163" s="143"/>
      <c r="DT163" s="143"/>
      <c r="DU163" s="143"/>
      <c r="DV163" s="143"/>
      <c r="DW163" s="143"/>
      <c r="DX163" s="143"/>
      <c r="DY163" s="143"/>
      <c r="DZ163" s="143"/>
      <c r="EA163" s="143"/>
      <c r="EB163" s="143"/>
      <c r="EC163" s="143"/>
      <c r="ED163" s="143"/>
      <c r="EE163" s="143"/>
      <c r="EF163" s="143"/>
      <c r="EG163" s="143"/>
      <c r="EH163" s="143"/>
      <c r="EI163" s="143"/>
      <c r="EJ163" s="143"/>
      <c r="EK163" s="143"/>
      <c r="EL163" s="143"/>
      <c r="EM163" s="143"/>
      <c r="EN163" s="143"/>
      <c r="EO163" s="143"/>
      <c r="EP163" s="143"/>
      <c r="EQ163" s="143"/>
      <c r="ER163" s="143"/>
      <c r="ES163" s="143"/>
      <c r="ET163" s="143"/>
      <c r="EU163" s="143"/>
      <c r="EV163" s="143"/>
      <c r="EW163" s="143"/>
      <c r="EX163" s="143"/>
      <c r="EY163" s="143"/>
      <c r="EZ163" s="143"/>
      <c r="FA163" s="143"/>
      <c r="FB163" s="143"/>
      <c r="FC163" s="143"/>
    </row>
    <row r="164" spans="1:159" s="73" customFormat="1">
      <c r="A164" s="74">
        <f>IF(F164&lt;&gt;"",1+MAX($A$2:A163),"")</f>
        <v>125</v>
      </c>
      <c r="B164" s="32"/>
      <c r="C164" s="36"/>
      <c r="D164" s="119" t="s">
        <v>127</v>
      </c>
      <c r="E164" s="120">
        <f>1461*2</f>
        <v>2922</v>
      </c>
      <c r="F164" s="63">
        <v>0.1</v>
      </c>
      <c r="G164" s="64">
        <f t="shared" ref="G164:G172" si="54">E164*(1+F164)</f>
        <v>3214.2000000000003</v>
      </c>
      <c r="H164" s="71" t="s">
        <v>37</v>
      </c>
      <c r="I164" s="37">
        <v>0</v>
      </c>
      <c r="J164" s="38">
        <f t="shared" si="43"/>
        <v>0</v>
      </c>
      <c r="K164" s="39">
        <v>0</v>
      </c>
      <c r="L164" s="40">
        <f t="shared" si="44"/>
        <v>0</v>
      </c>
      <c r="M164" s="40">
        <f t="shared" si="45"/>
        <v>0</v>
      </c>
      <c r="N164" s="40">
        <v>0</v>
      </c>
      <c r="O164" s="40">
        <f t="shared" si="46"/>
        <v>0</v>
      </c>
      <c r="P164" s="40">
        <f t="shared" si="47"/>
        <v>0</v>
      </c>
      <c r="Q164" s="30">
        <f t="shared" si="48"/>
        <v>0</v>
      </c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  <c r="AU164" s="143"/>
      <c r="AV164" s="143"/>
      <c r="AW164" s="143"/>
      <c r="AX164" s="143"/>
      <c r="AY164" s="143"/>
      <c r="AZ164" s="143"/>
      <c r="BA164" s="143"/>
      <c r="BB164" s="143"/>
      <c r="BC164" s="143"/>
      <c r="BD164" s="143"/>
      <c r="BE164" s="143"/>
      <c r="BF164" s="143"/>
      <c r="BG164" s="143"/>
      <c r="BH164" s="143"/>
      <c r="BI164" s="143"/>
      <c r="BJ164" s="143"/>
      <c r="BK164" s="143"/>
      <c r="BL164" s="143"/>
      <c r="BM164" s="143"/>
      <c r="BN164" s="143"/>
      <c r="BO164" s="143"/>
      <c r="BP164" s="143"/>
      <c r="BQ164" s="143"/>
      <c r="BR164" s="143"/>
      <c r="BS164" s="143"/>
      <c r="BT164" s="143"/>
      <c r="BU164" s="143"/>
      <c r="BV164" s="143"/>
      <c r="BW164" s="143"/>
      <c r="BX164" s="143"/>
      <c r="BY164" s="143"/>
      <c r="BZ164" s="143"/>
      <c r="CA164" s="143"/>
      <c r="CB164" s="143"/>
      <c r="CC164" s="143"/>
      <c r="CD164" s="143"/>
      <c r="CE164" s="143"/>
      <c r="CF164" s="143"/>
      <c r="CG164" s="143"/>
      <c r="CH164" s="143"/>
      <c r="CI164" s="143"/>
      <c r="CJ164" s="143"/>
      <c r="CK164" s="143"/>
      <c r="CL164" s="143"/>
      <c r="CM164" s="143"/>
      <c r="CN164" s="143"/>
      <c r="CO164" s="143"/>
      <c r="CP164" s="143"/>
      <c r="CQ164" s="143"/>
      <c r="CR164" s="143"/>
      <c r="CS164" s="143"/>
      <c r="CT164" s="143"/>
      <c r="CU164" s="143"/>
      <c r="CV164" s="143"/>
      <c r="CW164" s="143"/>
      <c r="CX164" s="143"/>
      <c r="CY164" s="143"/>
      <c r="CZ164" s="143"/>
      <c r="DA164" s="143"/>
      <c r="DB164" s="143"/>
      <c r="DC164" s="143"/>
      <c r="DD164" s="143"/>
      <c r="DE164" s="143"/>
      <c r="DF164" s="143"/>
      <c r="DG164" s="143"/>
      <c r="DH164" s="143"/>
      <c r="DI164" s="143"/>
      <c r="DJ164" s="143"/>
      <c r="DK164" s="143"/>
      <c r="DL164" s="143"/>
      <c r="DM164" s="143"/>
      <c r="DN164" s="143"/>
      <c r="DO164" s="143"/>
      <c r="DP164" s="143"/>
      <c r="DQ164" s="143"/>
      <c r="DR164" s="143"/>
      <c r="DS164" s="143"/>
      <c r="DT164" s="143"/>
      <c r="DU164" s="143"/>
      <c r="DV164" s="143"/>
      <c r="DW164" s="143"/>
      <c r="DX164" s="143"/>
      <c r="DY164" s="143"/>
      <c r="DZ164" s="143"/>
      <c r="EA164" s="143"/>
      <c r="EB164" s="143"/>
      <c r="EC164" s="143"/>
      <c r="ED164" s="143"/>
      <c r="EE164" s="143"/>
      <c r="EF164" s="143"/>
      <c r="EG164" s="143"/>
      <c r="EH164" s="143"/>
      <c r="EI164" s="143"/>
      <c r="EJ164" s="143"/>
      <c r="EK164" s="143"/>
      <c r="EL164" s="143"/>
      <c r="EM164" s="143"/>
      <c r="EN164" s="143"/>
      <c r="EO164" s="143"/>
      <c r="EP164" s="143"/>
      <c r="EQ164" s="143"/>
      <c r="ER164" s="143"/>
      <c r="ES164" s="143"/>
      <c r="ET164" s="143"/>
      <c r="EU164" s="143"/>
      <c r="EV164" s="143"/>
      <c r="EW164" s="143"/>
      <c r="EX164" s="143"/>
      <c r="EY164" s="143"/>
      <c r="EZ164" s="143"/>
      <c r="FA164" s="143"/>
      <c r="FB164" s="143"/>
      <c r="FC164" s="143"/>
    </row>
    <row r="165" spans="1:159" s="73" customFormat="1">
      <c r="A165" s="74">
        <f>IF(F165&lt;&gt;"",1+MAX($A$2:A164),"")</f>
        <v>126</v>
      </c>
      <c r="B165" s="32"/>
      <c r="C165" s="36"/>
      <c r="D165" s="121" t="s">
        <v>107</v>
      </c>
      <c r="E165" s="120">
        <f>ROUNDUP(E164/32,0)</f>
        <v>92</v>
      </c>
      <c r="F165" s="63">
        <v>0</v>
      </c>
      <c r="G165" s="64">
        <f t="shared" si="54"/>
        <v>92</v>
      </c>
      <c r="H165" s="65" t="s">
        <v>38</v>
      </c>
      <c r="I165" s="37">
        <v>0</v>
      </c>
      <c r="J165" s="38">
        <f t="shared" si="43"/>
        <v>0</v>
      </c>
      <c r="K165" s="39">
        <v>0</v>
      </c>
      <c r="L165" s="40">
        <f t="shared" si="44"/>
        <v>0</v>
      </c>
      <c r="M165" s="40">
        <f t="shared" si="45"/>
        <v>0</v>
      </c>
      <c r="N165" s="40">
        <v>0</v>
      </c>
      <c r="O165" s="40">
        <f t="shared" si="46"/>
        <v>0</v>
      </c>
      <c r="P165" s="40">
        <f t="shared" si="47"/>
        <v>0</v>
      </c>
      <c r="Q165" s="30">
        <f t="shared" si="48"/>
        <v>0</v>
      </c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  <c r="AU165" s="143"/>
      <c r="AV165" s="143"/>
      <c r="AW165" s="143"/>
      <c r="AX165" s="143"/>
      <c r="AY165" s="143"/>
      <c r="AZ165" s="143"/>
      <c r="BA165" s="143"/>
      <c r="BB165" s="143"/>
      <c r="BC165" s="143"/>
      <c r="BD165" s="143"/>
      <c r="BE165" s="143"/>
      <c r="BF165" s="143"/>
      <c r="BG165" s="143"/>
      <c r="BH165" s="143"/>
      <c r="BI165" s="143"/>
      <c r="BJ165" s="143"/>
      <c r="BK165" s="143"/>
      <c r="BL165" s="143"/>
      <c r="BM165" s="143"/>
      <c r="BN165" s="143"/>
      <c r="BO165" s="143"/>
      <c r="BP165" s="143"/>
      <c r="BQ165" s="143"/>
      <c r="BR165" s="143"/>
      <c r="BS165" s="143"/>
      <c r="BT165" s="143"/>
      <c r="BU165" s="143"/>
      <c r="BV165" s="143"/>
      <c r="BW165" s="143"/>
      <c r="BX165" s="143"/>
      <c r="BY165" s="143"/>
      <c r="BZ165" s="143"/>
      <c r="CA165" s="143"/>
      <c r="CB165" s="143"/>
      <c r="CC165" s="143"/>
      <c r="CD165" s="143"/>
      <c r="CE165" s="143"/>
      <c r="CF165" s="143"/>
      <c r="CG165" s="143"/>
      <c r="CH165" s="143"/>
      <c r="CI165" s="143"/>
      <c r="CJ165" s="143"/>
      <c r="CK165" s="143"/>
      <c r="CL165" s="143"/>
      <c r="CM165" s="143"/>
      <c r="CN165" s="143"/>
      <c r="CO165" s="143"/>
      <c r="CP165" s="143"/>
      <c r="CQ165" s="143"/>
      <c r="CR165" s="143"/>
      <c r="CS165" s="143"/>
      <c r="CT165" s="143"/>
      <c r="CU165" s="143"/>
      <c r="CV165" s="143"/>
      <c r="CW165" s="143"/>
      <c r="CX165" s="143"/>
      <c r="CY165" s="143"/>
      <c r="CZ165" s="143"/>
      <c r="DA165" s="143"/>
      <c r="DB165" s="143"/>
      <c r="DC165" s="143"/>
      <c r="DD165" s="143"/>
      <c r="DE165" s="143"/>
      <c r="DF165" s="143"/>
      <c r="DG165" s="143"/>
      <c r="DH165" s="143"/>
      <c r="DI165" s="143"/>
      <c r="DJ165" s="143"/>
      <c r="DK165" s="143"/>
      <c r="DL165" s="143"/>
      <c r="DM165" s="143"/>
      <c r="DN165" s="143"/>
      <c r="DO165" s="143"/>
      <c r="DP165" s="143"/>
      <c r="DQ165" s="143"/>
      <c r="DR165" s="143"/>
      <c r="DS165" s="143"/>
      <c r="DT165" s="143"/>
      <c r="DU165" s="143"/>
      <c r="DV165" s="143"/>
      <c r="DW165" s="143"/>
      <c r="DX165" s="143"/>
      <c r="DY165" s="143"/>
      <c r="DZ165" s="143"/>
      <c r="EA165" s="143"/>
      <c r="EB165" s="143"/>
      <c r="EC165" s="143"/>
      <c r="ED165" s="143"/>
      <c r="EE165" s="143"/>
      <c r="EF165" s="143"/>
      <c r="EG165" s="143"/>
      <c r="EH165" s="143"/>
      <c r="EI165" s="143"/>
      <c r="EJ165" s="143"/>
      <c r="EK165" s="143"/>
      <c r="EL165" s="143"/>
      <c r="EM165" s="143"/>
      <c r="EN165" s="143"/>
      <c r="EO165" s="143"/>
      <c r="EP165" s="143"/>
      <c r="EQ165" s="143"/>
      <c r="ER165" s="143"/>
      <c r="ES165" s="143"/>
      <c r="ET165" s="143"/>
      <c r="EU165" s="143"/>
      <c r="EV165" s="143"/>
      <c r="EW165" s="143"/>
      <c r="EX165" s="143"/>
      <c r="EY165" s="143"/>
      <c r="EZ165" s="143"/>
      <c r="FA165" s="143"/>
      <c r="FB165" s="143"/>
      <c r="FC165" s="143"/>
    </row>
    <row r="166" spans="1:159" s="73" customFormat="1">
      <c r="A166" s="74">
        <f>IF(F166&lt;&gt;"",1+MAX($A$2:A165),"")</f>
        <v>127</v>
      </c>
      <c r="B166" s="32"/>
      <c r="C166" s="36"/>
      <c r="D166" s="121" t="s">
        <v>110</v>
      </c>
      <c r="E166" s="120">
        <f>ROUNDUP(E164*1.33,0)</f>
        <v>3887</v>
      </c>
      <c r="F166" s="63">
        <v>0</v>
      </c>
      <c r="G166" s="64">
        <f t="shared" si="54"/>
        <v>3887</v>
      </c>
      <c r="H166" s="65" t="s">
        <v>38</v>
      </c>
      <c r="I166" s="37">
        <v>0</v>
      </c>
      <c r="J166" s="38">
        <f t="shared" si="43"/>
        <v>0</v>
      </c>
      <c r="K166" s="39">
        <v>0</v>
      </c>
      <c r="L166" s="40">
        <f t="shared" si="44"/>
        <v>0</v>
      </c>
      <c r="M166" s="40">
        <f t="shared" si="45"/>
        <v>0</v>
      </c>
      <c r="N166" s="40">
        <v>0</v>
      </c>
      <c r="O166" s="40">
        <f t="shared" si="46"/>
        <v>0</v>
      </c>
      <c r="P166" s="40">
        <f t="shared" si="47"/>
        <v>0</v>
      </c>
      <c r="Q166" s="30">
        <f t="shared" si="48"/>
        <v>0</v>
      </c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  <c r="AU166" s="143"/>
      <c r="AV166" s="143"/>
      <c r="AW166" s="143"/>
      <c r="AX166" s="143"/>
      <c r="AY166" s="143"/>
      <c r="AZ166" s="143"/>
      <c r="BA166" s="143"/>
      <c r="BB166" s="143"/>
      <c r="BC166" s="143"/>
      <c r="BD166" s="143"/>
      <c r="BE166" s="143"/>
      <c r="BF166" s="143"/>
      <c r="BG166" s="143"/>
      <c r="BH166" s="143"/>
      <c r="BI166" s="143"/>
      <c r="BJ166" s="143"/>
      <c r="BK166" s="143"/>
      <c r="BL166" s="143"/>
      <c r="BM166" s="143"/>
      <c r="BN166" s="143"/>
      <c r="BO166" s="143"/>
      <c r="BP166" s="143"/>
      <c r="BQ166" s="143"/>
      <c r="BR166" s="143"/>
      <c r="BS166" s="143"/>
      <c r="BT166" s="143"/>
      <c r="BU166" s="143"/>
      <c r="BV166" s="143"/>
      <c r="BW166" s="143"/>
      <c r="BX166" s="143"/>
      <c r="BY166" s="143"/>
      <c r="BZ166" s="143"/>
      <c r="CA166" s="143"/>
      <c r="CB166" s="143"/>
      <c r="CC166" s="143"/>
      <c r="CD166" s="143"/>
      <c r="CE166" s="143"/>
      <c r="CF166" s="143"/>
      <c r="CG166" s="143"/>
      <c r="CH166" s="143"/>
      <c r="CI166" s="143"/>
      <c r="CJ166" s="143"/>
      <c r="CK166" s="143"/>
      <c r="CL166" s="143"/>
      <c r="CM166" s="143"/>
      <c r="CN166" s="143"/>
      <c r="CO166" s="143"/>
      <c r="CP166" s="143"/>
      <c r="CQ166" s="143"/>
      <c r="CR166" s="143"/>
      <c r="CS166" s="143"/>
      <c r="CT166" s="143"/>
      <c r="CU166" s="143"/>
      <c r="CV166" s="143"/>
      <c r="CW166" s="143"/>
      <c r="CX166" s="143"/>
      <c r="CY166" s="143"/>
      <c r="CZ166" s="143"/>
      <c r="DA166" s="143"/>
      <c r="DB166" s="143"/>
      <c r="DC166" s="143"/>
      <c r="DD166" s="143"/>
      <c r="DE166" s="143"/>
      <c r="DF166" s="143"/>
      <c r="DG166" s="143"/>
      <c r="DH166" s="143"/>
      <c r="DI166" s="143"/>
      <c r="DJ166" s="143"/>
      <c r="DK166" s="143"/>
      <c r="DL166" s="143"/>
      <c r="DM166" s="143"/>
      <c r="DN166" s="143"/>
      <c r="DO166" s="143"/>
      <c r="DP166" s="143"/>
      <c r="DQ166" s="143"/>
      <c r="DR166" s="143"/>
      <c r="DS166" s="143"/>
      <c r="DT166" s="143"/>
      <c r="DU166" s="143"/>
      <c r="DV166" s="143"/>
      <c r="DW166" s="143"/>
      <c r="DX166" s="143"/>
      <c r="DY166" s="143"/>
      <c r="DZ166" s="143"/>
      <c r="EA166" s="143"/>
      <c r="EB166" s="143"/>
      <c r="EC166" s="143"/>
      <c r="ED166" s="143"/>
      <c r="EE166" s="143"/>
      <c r="EF166" s="143"/>
      <c r="EG166" s="143"/>
      <c r="EH166" s="143"/>
      <c r="EI166" s="143"/>
      <c r="EJ166" s="143"/>
      <c r="EK166" s="143"/>
      <c r="EL166" s="143"/>
      <c r="EM166" s="143"/>
      <c r="EN166" s="143"/>
      <c r="EO166" s="143"/>
      <c r="EP166" s="143"/>
      <c r="EQ166" s="143"/>
      <c r="ER166" s="143"/>
      <c r="ES166" s="143"/>
      <c r="ET166" s="143"/>
      <c r="EU166" s="143"/>
      <c r="EV166" s="143"/>
      <c r="EW166" s="143"/>
      <c r="EX166" s="143"/>
      <c r="EY166" s="143"/>
      <c r="EZ166" s="143"/>
      <c r="FA166" s="143"/>
      <c r="FB166" s="143"/>
      <c r="FC166" s="143"/>
    </row>
    <row r="167" spans="1:159" s="73" customFormat="1">
      <c r="A167" s="74">
        <f>IF(F167&lt;&gt;"",1+MAX($A$2:A166),"")</f>
        <v>128</v>
      </c>
      <c r="B167" s="32"/>
      <c r="C167" s="36"/>
      <c r="D167" s="121" t="s">
        <v>111</v>
      </c>
      <c r="E167" s="120">
        <f>ROUNDUP(E165*16,0)</f>
        <v>1472</v>
      </c>
      <c r="F167" s="63">
        <v>0.05</v>
      </c>
      <c r="G167" s="64">
        <f t="shared" si="54"/>
        <v>1545.6000000000001</v>
      </c>
      <c r="H167" s="65" t="s">
        <v>39</v>
      </c>
      <c r="I167" s="37">
        <v>0</v>
      </c>
      <c r="J167" s="38">
        <f t="shared" si="43"/>
        <v>0</v>
      </c>
      <c r="K167" s="39">
        <v>0</v>
      </c>
      <c r="L167" s="40">
        <f t="shared" si="44"/>
        <v>0</v>
      </c>
      <c r="M167" s="40">
        <f t="shared" si="45"/>
        <v>0</v>
      </c>
      <c r="N167" s="40">
        <v>0</v>
      </c>
      <c r="O167" s="40">
        <f t="shared" si="46"/>
        <v>0</v>
      </c>
      <c r="P167" s="40">
        <f t="shared" si="47"/>
        <v>0</v>
      </c>
      <c r="Q167" s="30">
        <f t="shared" si="48"/>
        <v>0</v>
      </c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3"/>
      <c r="AW167" s="143"/>
      <c r="AX167" s="143"/>
      <c r="AY167" s="143"/>
      <c r="AZ167" s="143"/>
      <c r="BA167" s="143"/>
      <c r="BB167" s="143"/>
      <c r="BC167" s="143"/>
      <c r="BD167" s="143"/>
      <c r="BE167" s="143"/>
      <c r="BF167" s="143"/>
      <c r="BG167" s="143"/>
      <c r="BH167" s="143"/>
      <c r="BI167" s="143"/>
      <c r="BJ167" s="143"/>
      <c r="BK167" s="143"/>
      <c r="BL167" s="143"/>
      <c r="BM167" s="143"/>
      <c r="BN167" s="143"/>
      <c r="BO167" s="143"/>
      <c r="BP167" s="143"/>
      <c r="BQ167" s="143"/>
      <c r="BR167" s="143"/>
      <c r="BS167" s="143"/>
      <c r="BT167" s="143"/>
      <c r="BU167" s="143"/>
      <c r="BV167" s="143"/>
      <c r="BW167" s="143"/>
      <c r="BX167" s="143"/>
      <c r="BY167" s="143"/>
      <c r="BZ167" s="143"/>
      <c r="CA167" s="143"/>
      <c r="CB167" s="143"/>
      <c r="CC167" s="143"/>
      <c r="CD167" s="143"/>
      <c r="CE167" s="143"/>
      <c r="CF167" s="143"/>
      <c r="CG167" s="143"/>
      <c r="CH167" s="143"/>
      <c r="CI167" s="143"/>
      <c r="CJ167" s="143"/>
      <c r="CK167" s="143"/>
      <c r="CL167" s="143"/>
      <c r="CM167" s="143"/>
      <c r="CN167" s="143"/>
      <c r="CO167" s="143"/>
      <c r="CP167" s="143"/>
      <c r="CQ167" s="143"/>
      <c r="CR167" s="143"/>
      <c r="CS167" s="143"/>
      <c r="CT167" s="143"/>
      <c r="CU167" s="143"/>
      <c r="CV167" s="143"/>
      <c r="CW167" s="143"/>
      <c r="CX167" s="143"/>
      <c r="CY167" s="143"/>
      <c r="CZ167" s="143"/>
      <c r="DA167" s="143"/>
      <c r="DB167" s="143"/>
      <c r="DC167" s="143"/>
      <c r="DD167" s="143"/>
      <c r="DE167" s="143"/>
      <c r="DF167" s="143"/>
      <c r="DG167" s="143"/>
      <c r="DH167" s="143"/>
      <c r="DI167" s="143"/>
      <c r="DJ167" s="143"/>
      <c r="DK167" s="143"/>
      <c r="DL167" s="143"/>
      <c r="DM167" s="143"/>
      <c r="DN167" s="143"/>
      <c r="DO167" s="143"/>
      <c r="DP167" s="143"/>
      <c r="DQ167" s="143"/>
      <c r="DR167" s="143"/>
      <c r="DS167" s="143"/>
      <c r="DT167" s="143"/>
      <c r="DU167" s="143"/>
      <c r="DV167" s="143"/>
      <c r="DW167" s="143"/>
      <c r="DX167" s="143"/>
      <c r="DY167" s="143"/>
      <c r="DZ167" s="143"/>
      <c r="EA167" s="143"/>
      <c r="EB167" s="143"/>
      <c r="EC167" s="143"/>
      <c r="ED167" s="143"/>
      <c r="EE167" s="143"/>
      <c r="EF167" s="143"/>
      <c r="EG167" s="143"/>
      <c r="EH167" s="143"/>
      <c r="EI167" s="143"/>
      <c r="EJ167" s="143"/>
      <c r="EK167" s="143"/>
      <c r="EL167" s="143"/>
      <c r="EM167" s="143"/>
      <c r="EN167" s="143"/>
      <c r="EO167" s="143"/>
      <c r="EP167" s="143"/>
      <c r="EQ167" s="143"/>
      <c r="ER167" s="143"/>
      <c r="ES167" s="143"/>
      <c r="ET167" s="143"/>
      <c r="EU167" s="143"/>
      <c r="EV167" s="143"/>
      <c r="EW167" s="143"/>
      <c r="EX167" s="143"/>
      <c r="EY167" s="143"/>
      <c r="EZ167" s="143"/>
      <c r="FA167" s="143"/>
      <c r="FB167" s="143"/>
      <c r="FC167" s="143"/>
    </row>
    <row r="168" spans="1:159" s="73" customFormat="1">
      <c r="A168" s="74">
        <f>IF(F168&lt;&gt;"",1+MAX($A$2:A167),"")</f>
        <v>129</v>
      </c>
      <c r="B168" s="32"/>
      <c r="C168" s="36"/>
      <c r="D168" s="121" t="s">
        <v>112</v>
      </c>
      <c r="E168" s="120">
        <f>E164*0.084</f>
        <v>245.44800000000001</v>
      </c>
      <c r="F168" s="35">
        <v>0.05</v>
      </c>
      <c r="G168" s="64">
        <f t="shared" si="54"/>
        <v>257.72040000000004</v>
      </c>
      <c r="H168" s="65" t="s">
        <v>113</v>
      </c>
      <c r="I168" s="37">
        <v>0</v>
      </c>
      <c r="J168" s="38">
        <f t="shared" si="43"/>
        <v>0</v>
      </c>
      <c r="K168" s="39">
        <v>0</v>
      </c>
      <c r="L168" s="40">
        <f t="shared" si="44"/>
        <v>0</v>
      </c>
      <c r="M168" s="40">
        <f t="shared" si="45"/>
        <v>0</v>
      </c>
      <c r="N168" s="40">
        <v>0</v>
      </c>
      <c r="O168" s="40">
        <f t="shared" si="46"/>
        <v>0</v>
      </c>
      <c r="P168" s="40">
        <f t="shared" si="47"/>
        <v>0</v>
      </c>
      <c r="Q168" s="30">
        <f t="shared" si="48"/>
        <v>0</v>
      </c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  <c r="AU168" s="143"/>
      <c r="AV168" s="143"/>
      <c r="AW168" s="143"/>
      <c r="AX168" s="143"/>
      <c r="AY168" s="143"/>
      <c r="AZ168" s="143"/>
      <c r="BA168" s="143"/>
      <c r="BB168" s="143"/>
      <c r="BC168" s="143"/>
      <c r="BD168" s="143"/>
      <c r="BE168" s="143"/>
      <c r="BF168" s="143"/>
      <c r="BG168" s="143"/>
      <c r="BH168" s="143"/>
      <c r="BI168" s="143"/>
      <c r="BJ168" s="143"/>
      <c r="BK168" s="143"/>
      <c r="BL168" s="143"/>
      <c r="BM168" s="143"/>
      <c r="BN168" s="143"/>
      <c r="BO168" s="143"/>
      <c r="BP168" s="143"/>
      <c r="BQ168" s="143"/>
      <c r="BR168" s="143"/>
      <c r="BS168" s="143"/>
      <c r="BT168" s="143"/>
      <c r="BU168" s="143"/>
      <c r="BV168" s="143"/>
      <c r="BW168" s="143"/>
      <c r="BX168" s="143"/>
      <c r="BY168" s="143"/>
      <c r="BZ168" s="143"/>
      <c r="CA168" s="143"/>
      <c r="CB168" s="143"/>
      <c r="CC168" s="143"/>
      <c r="CD168" s="143"/>
      <c r="CE168" s="143"/>
      <c r="CF168" s="143"/>
      <c r="CG168" s="143"/>
      <c r="CH168" s="143"/>
      <c r="CI168" s="143"/>
      <c r="CJ168" s="143"/>
      <c r="CK168" s="143"/>
      <c r="CL168" s="143"/>
      <c r="CM168" s="143"/>
      <c r="CN168" s="143"/>
      <c r="CO168" s="143"/>
      <c r="CP168" s="143"/>
      <c r="CQ168" s="143"/>
      <c r="CR168" s="143"/>
      <c r="CS168" s="143"/>
      <c r="CT168" s="143"/>
      <c r="CU168" s="143"/>
      <c r="CV168" s="143"/>
      <c r="CW168" s="143"/>
      <c r="CX168" s="143"/>
      <c r="CY168" s="143"/>
      <c r="CZ168" s="143"/>
      <c r="DA168" s="143"/>
      <c r="DB168" s="143"/>
      <c r="DC168" s="143"/>
      <c r="DD168" s="143"/>
      <c r="DE168" s="143"/>
      <c r="DF168" s="143"/>
      <c r="DG168" s="143"/>
      <c r="DH168" s="143"/>
      <c r="DI168" s="143"/>
      <c r="DJ168" s="143"/>
      <c r="DK168" s="143"/>
      <c r="DL168" s="143"/>
      <c r="DM168" s="143"/>
      <c r="DN168" s="143"/>
      <c r="DO168" s="143"/>
      <c r="DP168" s="143"/>
      <c r="DQ168" s="143"/>
      <c r="DR168" s="143"/>
      <c r="DS168" s="143"/>
      <c r="DT168" s="143"/>
      <c r="DU168" s="143"/>
      <c r="DV168" s="143"/>
      <c r="DW168" s="143"/>
      <c r="DX168" s="143"/>
      <c r="DY168" s="143"/>
      <c r="DZ168" s="143"/>
      <c r="EA168" s="143"/>
      <c r="EB168" s="143"/>
      <c r="EC168" s="143"/>
      <c r="ED168" s="143"/>
      <c r="EE168" s="143"/>
      <c r="EF168" s="143"/>
      <c r="EG168" s="143"/>
      <c r="EH168" s="143"/>
      <c r="EI168" s="143"/>
      <c r="EJ168" s="143"/>
      <c r="EK168" s="143"/>
      <c r="EL168" s="143"/>
      <c r="EM168" s="143"/>
      <c r="EN168" s="143"/>
      <c r="EO168" s="143"/>
      <c r="EP168" s="143"/>
      <c r="EQ168" s="143"/>
      <c r="ER168" s="143"/>
      <c r="ES168" s="143"/>
      <c r="ET168" s="143"/>
      <c r="EU168" s="143"/>
      <c r="EV168" s="143"/>
      <c r="EW168" s="143"/>
      <c r="EX168" s="143"/>
      <c r="EY168" s="143"/>
      <c r="EZ168" s="143"/>
      <c r="FA168" s="143"/>
      <c r="FB168" s="143"/>
      <c r="FC168" s="143"/>
    </row>
    <row r="169" spans="1:159" s="73" customFormat="1">
      <c r="A169" s="74">
        <f>IF(F169&lt;&gt;"",1+MAX($A$2:A168),"")</f>
        <v>130</v>
      </c>
      <c r="B169" s="32"/>
      <c r="C169" s="36"/>
      <c r="D169" s="119" t="s">
        <v>136</v>
      </c>
      <c r="E169" s="120">
        <v>1461</v>
      </c>
      <c r="F169" s="63">
        <v>0.1</v>
      </c>
      <c r="G169" s="64">
        <f t="shared" si="54"/>
        <v>1607.1000000000001</v>
      </c>
      <c r="H169" s="71" t="s">
        <v>37</v>
      </c>
      <c r="I169" s="37">
        <v>0</v>
      </c>
      <c r="J169" s="38">
        <f t="shared" si="43"/>
        <v>0</v>
      </c>
      <c r="K169" s="39">
        <v>0</v>
      </c>
      <c r="L169" s="40">
        <f t="shared" si="44"/>
        <v>0</v>
      </c>
      <c r="M169" s="40">
        <f t="shared" si="45"/>
        <v>0</v>
      </c>
      <c r="N169" s="40">
        <v>0</v>
      </c>
      <c r="O169" s="40">
        <f t="shared" si="46"/>
        <v>0</v>
      </c>
      <c r="P169" s="40">
        <f t="shared" si="47"/>
        <v>0</v>
      </c>
      <c r="Q169" s="30">
        <f t="shared" si="48"/>
        <v>0</v>
      </c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  <c r="AU169" s="143"/>
      <c r="AV169" s="143"/>
      <c r="AW169" s="143"/>
      <c r="AX169" s="143"/>
      <c r="AY169" s="143"/>
      <c r="AZ169" s="143"/>
      <c r="BA169" s="143"/>
      <c r="BB169" s="143"/>
      <c r="BC169" s="143"/>
      <c r="BD169" s="143"/>
      <c r="BE169" s="143"/>
      <c r="BF169" s="143"/>
      <c r="BG169" s="143"/>
      <c r="BH169" s="143"/>
      <c r="BI169" s="143"/>
      <c r="BJ169" s="143"/>
      <c r="BK169" s="143"/>
      <c r="BL169" s="143"/>
      <c r="BM169" s="143"/>
      <c r="BN169" s="143"/>
      <c r="BO169" s="143"/>
      <c r="BP169" s="143"/>
      <c r="BQ169" s="143"/>
      <c r="BR169" s="143"/>
      <c r="BS169" s="143"/>
      <c r="BT169" s="143"/>
      <c r="BU169" s="143"/>
      <c r="BV169" s="143"/>
      <c r="BW169" s="143"/>
      <c r="BX169" s="143"/>
      <c r="BY169" s="143"/>
      <c r="BZ169" s="143"/>
      <c r="CA169" s="143"/>
      <c r="CB169" s="143"/>
      <c r="CC169" s="143"/>
      <c r="CD169" s="143"/>
      <c r="CE169" s="143"/>
      <c r="CF169" s="143"/>
      <c r="CG169" s="143"/>
      <c r="CH169" s="143"/>
      <c r="CI169" s="143"/>
      <c r="CJ169" s="143"/>
      <c r="CK169" s="143"/>
      <c r="CL169" s="143"/>
      <c r="CM169" s="143"/>
      <c r="CN169" s="143"/>
      <c r="CO169" s="143"/>
      <c r="CP169" s="143"/>
      <c r="CQ169" s="143"/>
      <c r="CR169" s="143"/>
      <c r="CS169" s="143"/>
      <c r="CT169" s="143"/>
      <c r="CU169" s="143"/>
      <c r="CV169" s="143"/>
      <c r="CW169" s="143"/>
      <c r="CX169" s="143"/>
      <c r="CY169" s="143"/>
      <c r="CZ169" s="143"/>
      <c r="DA169" s="143"/>
      <c r="DB169" s="143"/>
      <c r="DC169" s="143"/>
      <c r="DD169" s="143"/>
      <c r="DE169" s="143"/>
      <c r="DF169" s="143"/>
      <c r="DG169" s="143"/>
      <c r="DH169" s="143"/>
      <c r="DI169" s="143"/>
      <c r="DJ169" s="143"/>
      <c r="DK169" s="143"/>
      <c r="DL169" s="143"/>
      <c r="DM169" s="143"/>
      <c r="DN169" s="143"/>
      <c r="DO169" s="143"/>
      <c r="DP169" s="143"/>
      <c r="DQ169" s="143"/>
      <c r="DR169" s="143"/>
      <c r="DS169" s="143"/>
      <c r="DT169" s="143"/>
      <c r="DU169" s="143"/>
      <c r="DV169" s="143"/>
      <c r="DW169" s="143"/>
      <c r="DX169" s="143"/>
      <c r="DY169" s="143"/>
      <c r="DZ169" s="143"/>
      <c r="EA169" s="143"/>
      <c r="EB169" s="143"/>
      <c r="EC169" s="143"/>
      <c r="ED169" s="143"/>
      <c r="EE169" s="143"/>
      <c r="EF169" s="143"/>
      <c r="EG169" s="143"/>
      <c r="EH169" s="143"/>
      <c r="EI169" s="143"/>
      <c r="EJ169" s="143"/>
      <c r="EK169" s="143"/>
      <c r="EL169" s="143"/>
      <c r="EM169" s="143"/>
      <c r="EN169" s="143"/>
      <c r="EO169" s="143"/>
      <c r="EP169" s="143"/>
      <c r="EQ169" s="143"/>
      <c r="ER169" s="143"/>
      <c r="ES169" s="143"/>
      <c r="ET169" s="143"/>
      <c r="EU169" s="143"/>
      <c r="EV169" s="143"/>
      <c r="EW169" s="143"/>
      <c r="EX169" s="143"/>
      <c r="EY169" s="143"/>
      <c r="EZ169" s="143"/>
      <c r="FA169" s="143"/>
      <c r="FB169" s="143"/>
      <c r="FC169" s="143"/>
    </row>
    <row r="170" spans="1:159" s="73" customFormat="1">
      <c r="A170" s="74">
        <f>IF(F170&lt;&gt;"",1+MAX($A$2:A169),"")</f>
        <v>131</v>
      </c>
      <c r="B170" s="32"/>
      <c r="C170" s="36"/>
      <c r="D170" s="119" t="s">
        <v>128</v>
      </c>
      <c r="E170" s="120">
        <f>E169*2</f>
        <v>2922</v>
      </c>
      <c r="F170" s="63">
        <v>0.05</v>
      </c>
      <c r="G170" s="64">
        <f t="shared" si="54"/>
        <v>3068.1</v>
      </c>
      <c r="H170" s="71" t="s">
        <v>39</v>
      </c>
      <c r="I170" s="37">
        <v>0</v>
      </c>
      <c r="J170" s="38">
        <f t="shared" si="43"/>
        <v>0</v>
      </c>
      <c r="K170" s="39">
        <v>0</v>
      </c>
      <c r="L170" s="40">
        <f t="shared" si="44"/>
        <v>0</v>
      </c>
      <c r="M170" s="40">
        <f t="shared" si="45"/>
        <v>0</v>
      </c>
      <c r="N170" s="40">
        <v>0</v>
      </c>
      <c r="O170" s="40">
        <f t="shared" si="46"/>
        <v>0</v>
      </c>
      <c r="P170" s="40">
        <f t="shared" si="47"/>
        <v>0</v>
      </c>
      <c r="Q170" s="30">
        <f t="shared" si="48"/>
        <v>0</v>
      </c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  <c r="AU170" s="143"/>
      <c r="AV170" s="143"/>
      <c r="AW170" s="143"/>
      <c r="AX170" s="143"/>
      <c r="AY170" s="143"/>
      <c r="AZ170" s="143"/>
      <c r="BA170" s="143"/>
      <c r="BB170" s="143"/>
      <c r="BC170" s="143"/>
      <c r="BD170" s="143"/>
      <c r="BE170" s="143"/>
      <c r="BF170" s="143"/>
      <c r="BG170" s="143"/>
      <c r="BH170" s="143"/>
      <c r="BI170" s="143"/>
      <c r="BJ170" s="143"/>
      <c r="BK170" s="143"/>
      <c r="BL170" s="143"/>
      <c r="BM170" s="143"/>
      <c r="BN170" s="143"/>
      <c r="BO170" s="143"/>
      <c r="BP170" s="143"/>
      <c r="BQ170" s="143"/>
      <c r="BR170" s="143"/>
      <c r="BS170" s="143"/>
      <c r="BT170" s="143"/>
      <c r="BU170" s="143"/>
      <c r="BV170" s="143"/>
      <c r="BW170" s="143"/>
      <c r="BX170" s="143"/>
      <c r="BY170" s="143"/>
      <c r="BZ170" s="143"/>
      <c r="CA170" s="143"/>
      <c r="CB170" s="143"/>
      <c r="CC170" s="143"/>
      <c r="CD170" s="143"/>
      <c r="CE170" s="143"/>
      <c r="CF170" s="143"/>
      <c r="CG170" s="143"/>
      <c r="CH170" s="143"/>
      <c r="CI170" s="143"/>
      <c r="CJ170" s="143"/>
      <c r="CK170" s="143"/>
      <c r="CL170" s="143"/>
      <c r="CM170" s="143"/>
      <c r="CN170" s="143"/>
      <c r="CO170" s="143"/>
      <c r="CP170" s="143"/>
      <c r="CQ170" s="143"/>
      <c r="CR170" s="143"/>
      <c r="CS170" s="143"/>
      <c r="CT170" s="143"/>
      <c r="CU170" s="143"/>
      <c r="CV170" s="143"/>
      <c r="CW170" s="143"/>
      <c r="CX170" s="143"/>
      <c r="CY170" s="143"/>
      <c r="CZ170" s="143"/>
      <c r="DA170" s="143"/>
      <c r="DB170" s="143"/>
      <c r="DC170" s="143"/>
      <c r="DD170" s="143"/>
      <c r="DE170" s="143"/>
      <c r="DF170" s="143"/>
      <c r="DG170" s="143"/>
      <c r="DH170" s="143"/>
      <c r="DI170" s="143"/>
      <c r="DJ170" s="143"/>
      <c r="DK170" s="143"/>
      <c r="DL170" s="143"/>
      <c r="DM170" s="143"/>
      <c r="DN170" s="143"/>
      <c r="DO170" s="143"/>
      <c r="DP170" s="143"/>
      <c r="DQ170" s="143"/>
      <c r="DR170" s="143"/>
      <c r="DS170" s="143"/>
      <c r="DT170" s="143"/>
      <c r="DU170" s="143"/>
      <c r="DV170" s="143"/>
      <c r="DW170" s="143"/>
      <c r="DX170" s="143"/>
      <c r="DY170" s="143"/>
      <c r="DZ170" s="143"/>
      <c r="EA170" s="143"/>
      <c r="EB170" s="143"/>
      <c r="EC170" s="143"/>
      <c r="ED170" s="143"/>
      <c r="EE170" s="143"/>
      <c r="EF170" s="143"/>
      <c r="EG170" s="143"/>
      <c r="EH170" s="143"/>
      <c r="EI170" s="143"/>
      <c r="EJ170" s="143"/>
      <c r="EK170" s="143"/>
      <c r="EL170" s="143"/>
      <c r="EM170" s="143"/>
      <c r="EN170" s="143"/>
      <c r="EO170" s="143"/>
      <c r="EP170" s="143"/>
      <c r="EQ170" s="143"/>
      <c r="ER170" s="143"/>
      <c r="ES170" s="143"/>
      <c r="ET170" s="143"/>
      <c r="EU170" s="143"/>
      <c r="EV170" s="143"/>
      <c r="EW170" s="143"/>
      <c r="EX170" s="143"/>
      <c r="EY170" s="143"/>
      <c r="EZ170" s="143"/>
      <c r="FA170" s="143"/>
      <c r="FB170" s="143"/>
      <c r="FC170" s="143"/>
    </row>
    <row r="171" spans="1:159" s="73" customFormat="1">
      <c r="A171" s="74">
        <f>IF(F171&lt;&gt;"",1+MAX($A$2:A170),"")</f>
        <v>132</v>
      </c>
      <c r="B171" s="32"/>
      <c r="C171" s="36"/>
      <c r="D171" s="119" t="s">
        <v>119</v>
      </c>
      <c r="E171" s="120">
        <f>E163*3</f>
        <v>321</v>
      </c>
      <c r="F171" s="63">
        <v>0.05</v>
      </c>
      <c r="G171" s="64">
        <f t="shared" si="54"/>
        <v>337.05</v>
      </c>
      <c r="H171" s="71" t="s">
        <v>39</v>
      </c>
      <c r="I171" s="37">
        <v>0</v>
      </c>
      <c r="J171" s="38">
        <f t="shared" ref="J171:J234" si="55">+I171*G171</f>
        <v>0</v>
      </c>
      <c r="K171" s="39">
        <v>0</v>
      </c>
      <c r="L171" s="40">
        <f t="shared" ref="L171:L234" si="56">I171*K171</f>
        <v>0</v>
      </c>
      <c r="M171" s="40">
        <f t="shared" ref="M171:M234" si="57">K171*J171</f>
        <v>0</v>
      </c>
      <c r="N171" s="40">
        <v>0</v>
      </c>
      <c r="O171" s="40">
        <f t="shared" ref="O171:O234" si="58">N171*G171</f>
        <v>0</v>
      </c>
      <c r="P171" s="40">
        <f t="shared" ref="P171:P234" si="59">(I171*K171)+N171</f>
        <v>0</v>
      </c>
      <c r="Q171" s="30">
        <f t="shared" ref="Q171:Q234" si="60">P171*G171</f>
        <v>0</v>
      </c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  <c r="AU171" s="143"/>
      <c r="AV171" s="143"/>
      <c r="AW171" s="143"/>
      <c r="AX171" s="143"/>
      <c r="AY171" s="143"/>
      <c r="AZ171" s="143"/>
      <c r="BA171" s="143"/>
      <c r="BB171" s="143"/>
      <c r="BC171" s="143"/>
      <c r="BD171" s="143"/>
      <c r="BE171" s="143"/>
      <c r="BF171" s="143"/>
      <c r="BG171" s="143"/>
      <c r="BH171" s="143"/>
      <c r="BI171" s="143"/>
      <c r="BJ171" s="143"/>
      <c r="BK171" s="143"/>
      <c r="BL171" s="143"/>
      <c r="BM171" s="143"/>
      <c r="BN171" s="143"/>
      <c r="BO171" s="143"/>
      <c r="BP171" s="143"/>
      <c r="BQ171" s="143"/>
      <c r="BR171" s="143"/>
      <c r="BS171" s="143"/>
      <c r="BT171" s="143"/>
      <c r="BU171" s="143"/>
      <c r="BV171" s="143"/>
      <c r="BW171" s="143"/>
      <c r="BX171" s="143"/>
      <c r="BY171" s="143"/>
      <c r="BZ171" s="143"/>
      <c r="CA171" s="143"/>
      <c r="CB171" s="143"/>
      <c r="CC171" s="143"/>
      <c r="CD171" s="143"/>
      <c r="CE171" s="143"/>
      <c r="CF171" s="143"/>
      <c r="CG171" s="143"/>
      <c r="CH171" s="143"/>
      <c r="CI171" s="143"/>
      <c r="CJ171" s="143"/>
      <c r="CK171" s="143"/>
      <c r="CL171" s="143"/>
      <c r="CM171" s="143"/>
      <c r="CN171" s="143"/>
      <c r="CO171" s="143"/>
      <c r="CP171" s="143"/>
      <c r="CQ171" s="143"/>
      <c r="CR171" s="143"/>
      <c r="CS171" s="143"/>
      <c r="CT171" s="143"/>
      <c r="CU171" s="143"/>
      <c r="CV171" s="143"/>
      <c r="CW171" s="143"/>
      <c r="CX171" s="143"/>
      <c r="CY171" s="143"/>
      <c r="CZ171" s="143"/>
      <c r="DA171" s="143"/>
      <c r="DB171" s="143"/>
      <c r="DC171" s="143"/>
      <c r="DD171" s="143"/>
      <c r="DE171" s="143"/>
      <c r="DF171" s="143"/>
      <c r="DG171" s="143"/>
      <c r="DH171" s="143"/>
      <c r="DI171" s="143"/>
      <c r="DJ171" s="143"/>
      <c r="DK171" s="143"/>
      <c r="DL171" s="143"/>
      <c r="DM171" s="143"/>
      <c r="DN171" s="143"/>
      <c r="DO171" s="143"/>
      <c r="DP171" s="143"/>
      <c r="DQ171" s="143"/>
      <c r="DR171" s="143"/>
      <c r="DS171" s="143"/>
      <c r="DT171" s="143"/>
      <c r="DU171" s="143"/>
      <c r="DV171" s="143"/>
      <c r="DW171" s="143"/>
      <c r="DX171" s="143"/>
      <c r="DY171" s="143"/>
      <c r="DZ171" s="143"/>
      <c r="EA171" s="143"/>
      <c r="EB171" s="143"/>
      <c r="EC171" s="143"/>
      <c r="ED171" s="143"/>
      <c r="EE171" s="143"/>
      <c r="EF171" s="143"/>
      <c r="EG171" s="143"/>
      <c r="EH171" s="143"/>
      <c r="EI171" s="143"/>
      <c r="EJ171" s="143"/>
      <c r="EK171" s="143"/>
      <c r="EL171" s="143"/>
      <c r="EM171" s="143"/>
      <c r="EN171" s="143"/>
      <c r="EO171" s="143"/>
      <c r="EP171" s="143"/>
      <c r="EQ171" s="143"/>
      <c r="ER171" s="143"/>
      <c r="ES171" s="143"/>
      <c r="ET171" s="143"/>
      <c r="EU171" s="143"/>
      <c r="EV171" s="143"/>
      <c r="EW171" s="143"/>
      <c r="EX171" s="143"/>
      <c r="EY171" s="143"/>
      <c r="EZ171" s="143"/>
      <c r="FA171" s="143"/>
      <c r="FB171" s="143"/>
      <c r="FC171" s="143"/>
    </row>
    <row r="172" spans="1:159" s="73" customFormat="1">
      <c r="A172" s="74">
        <f>IF(F172&lt;&gt;"",1+MAX($A$2:A171),"")</f>
        <v>133</v>
      </c>
      <c r="B172" s="32"/>
      <c r="C172" s="36"/>
      <c r="D172" s="119" t="s">
        <v>141</v>
      </c>
      <c r="E172" s="120">
        <f>E163*4</f>
        <v>428</v>
      </c>
      <c r="F172" s="63">
        <v>0.05</v>
      </c>
      <c r="G172" s="64">
        <f t="shared" si="54"/>
        <v>449.40000000000003</v>
      </c>
      <c r="H172" s="71" t="s">
        <v>39</v>
      </c>
      <c r="I172" s="37">
        <v>0</v>
      </c>
      <c r="J172" s="38">
        <f t="shared" si="55"/>
        <v>0</v>
      </c>
      <c r="K172" s="39">
        <v>0</v>
      </c>
      <c r="L172" s="40">
        <f t="shared" si="56"/>
        <v>0</v>
      </c>
      <c r="M172" s="40">
        <f t="shared" si="57"/>
        <v>0</v>
      </c>
      <c r="N172" s="40">
        <v>0</v>
      </c>
      <c r="O172" s="40">
        <f t="shared" si="58"/>
        <v>0</v>
      </c>
      <c r="P172" s="40">
        <f t="shared" si="59"/>
        <v>0</v>
      </c>
      <c r="Q172" s="30">
        <f t="shared" si="60"/>
        <v>0</v>
      </c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  <c r="AU172" s="143"/>
      <c r="AV172" s="143"/>
      <c r="AW172" s="143"/>
      <c r="AX172" s="143"/>
      <c r="AY172" s="143"/>
      <c r="AZ172" s="143"/>
      <c r="BA172" s="143"/>
      <c r="BB172" s="143"/>
      <c r="BC172" s="143"/>
      <c r="BD172" s="143"/>
      <c r="BE172" s="143"/>
      <c r="BF172" s="143"/>
      <c r="BG172" s="143"/>
      <c r="BH172" s="143"/>
      <c r="BI172" s="143"/>
      <c r="BJ172" s="143"/>
      <c r="BK172" s="143"/>
      <c r="BL172" s="143"/>
      <c r="BM172" s="143"/>
      <c r="BN172" s="143"/>
      <c r="BO172" s="143"/>
      <c r="BP172" s="143"/>
      <c r="BQ172" s="143"/>
      <c r="BR172" s="143"/>
      <c r="BS172" s="143"/>
      <c r="BT172" s="143"/>
      <c r="BU172" s="143"/>
      <c r="BV172" s="143"/>
      <c r="BW172" s="143"/>
      <c r="BX172" s="143"/>
      <c r="BY172" s="143"/>
      <c r="BZ172" s="143"/>
      <c r="CA172" s="143"/>
      <c r="CB172" s="143"/>
      <c r="CC172" s="143"/>
      <c r="CD172" s="143"/>
      <c r="CE172" s="143"/>
      <c r="CF172" s="143"/>
      <c r="CG172" s="143"/>
      <c r="CH172" s="143"/>
      <c r="CI172" s="143"/>
      <c r="CJ172" s="143"/>
      <c r="CK172" s="143"/>
      <c r="CL172" s="143"/>
      <c r="CM172" s="143"/>
      <c r="CN172" s="143"/>
      <c r="CO172" s="143"/>
      <c r="CP172" s="143"/>
      <c r="CQ172" s="143"/>
      <c r="CR172" s="143"/>
      <c r="CS172" s="143"/>
      <c r="CT172" s="143"/>
      <c r="CU172" s="143"/>
      <c r="CV172" s="143"/>
      <c r="CW172" s="143"/>
      <c r="CX172" s="143"/>
      <c r="CY172" s="143"/>
      <c r="CZ172" s="143"/>
      <c r="DA172" s="143"/>
      <c r="DB172" s="143"/>
      <c r="DC172" s="143"/>
      <c r="DD172" s="143"/>
      <c r="DE172" s="143"/>
      <c r="DF172" s="143"/>
      <c r="DG172" s="143"/>
      <c r="DH172" s="143"/>
      <c r="DI172" s="143"/>
      <c r="DJ172" s="143"/>
      <c r="DK172" s="143"/>
      <c r="DL172" s="143"/>
      <c r="DM172" s="143"/>
      <c r="DN172" s="143"/>
      <c r="DO172" s="143"/>
      <c r="DP172" s="143"/>
      <c r="DQ172" s="143"/>
      <c r="DR172" s="143"/>
      <c r="DS172" s="143"/>
      <c r="DT172" s="143"/>
      <c r="DU172" s="143"/>
      <c r="DV172" s="143"/>
      <c r="DW172" s="143"/>
      <c r="DX172" s="143"/>
      <c r="DY172" s="143"/>
      <c r="DZ172" s="143"/>
      <c r="EA172" s="143"/>
      <c r="EB172" s="143"/>
      <c r="EC172" s="143"/>
      <c r="ED172" s="143"/>
      <c r="EE172" s="143"/>
      <c r="EF172" s="143"/>
      <c r="EG172" s="143"/>
      <c r="EH172" s="143"/>
      <c r="EI172" s="143"/>
      <c r="EJ172" s="143"/>
      <c r="EK172" s="143"/>
      <c r="EL172" s="143"/>
      <c r="EM172" s="143"/>
      <c r="EN172" s="143"/>
      <c r="EO172" s="143"/>
      <c r="EP172" s="143"/>
      <c r="EQ172" s="143"/>
      <c r="ER172" s="143"/>
      <c r="ES172" s="143"/>
      <c r="ET172" s="143"/>
      <c r="EU172" s="143"/>
      <c r="EV172" s="143"/>
      <c r="EW172" s="143"/>
      <c r="EX172" s="143"/>
      <c r="EY172" s="143"/>
      <c r="EZ172" s="143"/>
      <c r="FA172" s="143"/>
      <c r="FB172" s="143"/>
      <c r="FC172" s="143"/>
    </row>
    <row r="173" spans="1:159" s="73" customFormat="1">
      <c r="A173" s="74" t="str">
        <f>IF(F173&lt;&gt;"",1+MAX($A$2:A172),"")</f>
        <v/>
      </c>
      <c r="B173" s="32"/>
      <c r="C173" s="36"/>
      <c r="D173" s="119"/>
      <c r="E173" s="120"/>
      <c r="F173" s="63"/>
      <c r="G173" s="64"/>
      <c r="H173" s="71"/>
      <c r="I173" s="37">
        <v>0</v>
      </c>
      <c r="J173" s="38">
        <f t="shared" si="55"/>
        <v>0</v>
      </c>
      <c r="K173" s="39">
        <v>0</v>
      </c>
      <c r="L173" s="40">
        <f t="shared" si="56"/>
        <v>0</v>
      </c>
      <c r="M173" s="40">
        <f t="shared" si="57"/>
        <v>0</v>
      </c>
      <c r="N173" s="40">
        <v>0</v>
      </c>
      <c r="O173" s="40">
        <f t="shared" si="58"/>
        <v>0</v>
      </c>
      <c r="P173" s="40">
        <f t="shared" si="59"/>
        <v>0</v>
      </c>
      <c r="Q173" s="30">
        <f t="shared" si="60"/>
        <v>0</v>
      </c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  <c r="AU173" s="143"/>
      <c r="AV173" s="143"/>
      <c r="AW173" s="143"/>
      <c r="AX173" s="143"/>
      <c r="AY173" s="143"/>
      <c r="AZ173" s="143"/>
      <c r="BA173" s="143"/>
      <c r="BB173" s="143"/>
      <c r="BC173" s="143"/>
      <c r="BD173" s="143"/>
      <c r="BE173" s="143"/>
      <c r="BF173" s="143"/>
      <c r="BG173" s="143"/>
      <c r="BH173" s="143"/>
      <c r="BI173" s="143"/>
      <c r="BJ173" s="143"/>
      <c r="BK173" s="143"/>
      <c r="BL173" s="143"/>
      <c r="BM173" s="143"/>
      <c r="BN173" s="143"/>
      <c r="BO173" s="143"/>
      <c r="BP173" s="143"/>
      <c r="BQ173" s="143"/>
      <c r="BR173" s="143"/>
      <c r="BS173" s="143"/>
      <c r="BT173" s="143"/>
      <c r="BU173" s="143"/>
      <c r="BV173" s="143"/>
      <c r="BW173" s="143"/>
      <c r="BX173" s="143"/>
      <c r="BY173" s="143"/>
      <c r="BZ173" s="143"/>
      <c r="CA173" s="143"/>
      <c r="CB173" s="143"/>
      <c r="CC173" s="143"/>
      <c r="CD173" s="143"/>
      <c r="CE173" s="143"/>
      <c r="CF173" s="143"/>
      <c r="CG173" s="143"/>
      <c r="CH173" s="143"/>
      <c r="CI173" s="143"/>
      <c r="CJ173" s="143"/>
      <c r="CK173" s="143"/>
      <c r="CL173" s="143"/>
      <c r="CM173" s="143"/>
      <c r="CN173" s="143"/>
      <c r="CO173" s="143"/>
      <c r="CP173" s="143"/>
      <c r="CQ173" s="143"/>
      <c r="CR173" s="143"/>
      <c r="CS173" s="143"/>
      <c r="CT173" s="143"/>
      <c r="CU173" s="143"/>
      <c r="CV173" s="143"/>
      <c r="CW173" s="143"/>
      <c r="CX173" s="143"/>
      <c r="CY173" s="143"/>
      <c r="CZ173" s="143"/>
      <c r="DA173" s="143"/>
      <c r="DB173" s="143"/>
      <c r="DC173" s="143"/>
      <c r="DD173" s="143"/>
      <c r="DE173" s="143"/>
      <c r="DF173" s="143"/>
      <c r="DG173" s="143"/>
      <c r="DH173" s="143"/>
      <c r="DI173" s="143"/>
      <c r="DJ173" s="143"/>
      <c r="DK173" s="143"/>
      <c r="DL173" s="143"/>
      <c r="DM173" s="143"/>
      <c r="DN173" s="143"/>
      <c r="DO173" s="143"/>
      <c r="DP173" s="143"/>
      <c r="DQ173" s="143"/>
      <c r="DR173" s="143"/>
      <c r="DS173" s="143"/>
      <c r="DT173" s="143"/>
      <c r="DU173" s="143"/>
      <c r="DV173" s="143"/>
      <c r="DW173" s="143"/>
      <c r="DX173" s="143"/>
      <c r="DY173" s="143"/>
      <c r="DZ173" s="143"/>
      <c r="EA173" s="143"/>
      <c r="EB173" s="143"/>
      <c r="EC173" s="143"/>
      <c r="ED173" s="143"/>
      <c r="EE173" s="143"/>
      <c r="EF173" s="143"/>
      <c r="EG173" s="143"/>
      <c r="EH173" s="143"/>
      <c r="EI173" s="143"/>
      <c r="EJ173" s="143"/>
      <c r="EK173" s="143"/>
      <c r="EL173" s="143"/>
      <c r="EM173" s="143"/>
      <c r="EN173" s="143"/>
      <c r="EO173" s="143"/>
      <c r="EP173" s="143"/>
      <c r="EQ173" s="143"/>
      <c r="ER173" s="143"/>
      <c r="ES173" s="143"/>
      <c r="ET173" s="143"/>
      <c r="EU173" s="143"/>
      <c r="EV173" s="143"/>
      <c r="EW173" s="143"/>
      <c r="EX173" s="143"/>
      <c r="EY173" s="143"/>
      <c r="EZ173" s="143"/>
      <c r="FA173" s="143"/>
      <c r="FB173" s="143"/>
      <c r="FC173" s="143"/>
    </row>
    <row r="174" spans="1:159" s="73" customFormat="1">
      <c r="A174" s="74" t="str">
        <f>IF(F174&lt;&gt;"",1+MAX($A$2:A173),"")</f>
        <v/>
      </c>
      <c r="B174" s="32"/>
      <c r="C174" s="36"/>
      <c r="D174" s="114" t="s">
        <v>144</v>
      </c>
      <c r="E174" s="115">
        <v>373</v>
      </c>
      <c r="F174" s="115"/>
      <c r="G174" s="116"/>
      <c r="H174" s="117" t="s">
        <v>39</v>
      </c>
      <c r="I174" s="37">
        <v>0</v>
      </c>
      <c r="J174" s="38">
        <f t="shared" si="55"/>
        <v>0</v>
      </c>
      <c r="K174" s="39">
        <v>0</v>
      </c>
      <c r="L174" s="40">
        <f t="shared" si="56"/>
        <v>0</v>
      </c>
      <c r="M174" s="40">
        <f t="shared" si="57"/>
        <v>0</v>
      </c>
      <c r="N174" s="40">
        <v>0</v>
      </c>
      <c r="O174" s="40">
        <f t="shared" si="58"/>
        <v>0</v>
      </c>
      <c r="P174" s="40">
        <f t="shared" si="59"/>
        <v>0</v>
      </c>
      <c r="Q174" s="30">
        <f t="shared" si="60"/>
        <v>0</v>
      </c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  <c r="AU174" s="143"/>
      <c r="AV174" s="143"/>
      <c r="AW174" s="143"/>
      <c r="AX174" s="143"/>
      <c r="AY174" s="143"/>
      <c r="AZ174" s="143"/>
      <c r="BA174" s="143"/>
      <c r="BB174" s="143"/>
      <c r="BC174" s="143"/>
      <c r="BD174" s="143"/>
      <c r="BE174" s="143"/>
      <c r="BF174" s="143"/>
      <c r="BG174" s="143"/>
      <c r="BH174" s="143"/>
      <c r="BI174" s="143"/>
      <c r="BJ174" s="143"/>
      <c r="BK174" s="143"/>
      <c r="BL174" s="143"/>
      <c r="BM174" s="143"/>
      <c r="BN174" s="143"/>
      <c r="BO174" s="143"/>
      <c r="BP174" s="143"/>
      <c r="BQ174" s="143"/>
      <c r="BR174" s="143"/>
      <c r="BS174" s="143"/>
      <c r="BT174" s="143"/>
      <c r="BU174" s="143"/>
      <c r="BV174" s="143"/>
      <c r="BW174" s="143"/>
      <c r="BX174" s="143"/>
      <c r="BY174" s="143"/>
      <c r="BZ174" s="143"/>
      <c r="CA174" s="143"/>
      <c r="CB174" s="143"/>
      <c r="CC174" s="143"/>
      <c r="CD174" s="143"/>
      <c r="CE174" s="143"/>
      <c r="CF174" s="143"/>
      <c r="CG174" s="143"/>
      <c r="CH174" s="143"/>
      <c r="CI174" s="143"/>
      <c r="CJ174" s="143"/>
      <c r="CK174" s="143"/>
      <c r="CL174" s="143"/>
      <c r="CM174" s="143"/>
      <c r="CN174" s="143"/>
      <c r="CO174" s="143"/>
      <c r="CP174" s="143"/>
      <c r="CQ174" s="143"/>
      <c r="CR174" s="143"/>
      <c r="CS174" s="143"/>
      <c r="CT174" s="143"/>
      <c r="CU174" s="143"/>
      <c r="CV174" s="143"/>
      <c r="CW174" s="143"/>
      <c r="CX174" s="143"/>
      <c r="CY174" s="143"/>
      <c r="CZ174" s="143"/>
      <c r="DA174" s="143"/>
      <c r="DB174" s="143"/>
      <c r="DC174" s="143"/>
      <c r="DD174" s="143"/>
      <c r="DE174" s="143"/>
      <c r="DF174" s="143"/>
      <c r="DG174" s="143"/>
      <c r="DH174" s="143"/>
      <c r="DI174" s="143"/>
      <c r="DJ174" s="143"/>
      <c r="DK174" s="143"/>
      <c r="DL174" s="143"/>
      <c r="DM174" s="143"/>
      <c r="DN174" s="143"/>
      <c r="DO174" s="143"/>
      <c r="DP174" s="143"/>
      <c r="DQ174" s="143"/>
      <c r="DR174" s="143"/>
      <c r="DS174" s="143"/>
      <c r="DT174" s="143"/>
      <c r="DU174" s="143"/>
      <c r="DV174" s="143"/>
      <c r="DW174" s="143"/>
      <c r="DX174" s="143"/>
      <c r="DY174" s="143"/>
      <c r="DZ174" s="143"/>
      <c r="EA174" s="143"/>
      <c r="EB174" s="143"/>
      <c r="EC174" s="143"/>
      <c r="ED174" s="143"/>
      <c r="EE174" s="143"/>
      <c r="EF174" s="143"/>
      <c r="EG174" s="143"/>
      <c r="EH174" s="143"/>
      <c r="EI174" s="143"/>
      <c r="EJ174" s="143"/>
      <c r="EK174" s="143"/>
      <c r="EL174" s="143"/>
      <c r="EM174" s="143"/>
      <c r="EN174" s="143"/>
      <c r="EO174" s="143"/>
      <c r="EP174" s="143"/>
      <c r="EQ174" s="143"/>
      <c r="ER174" s="143"/>
      <c r="ES174" s="143"/>
      <c r="ET174" s="143"/>
      <c r="EU174" s="143"/>
      <c r="EV174" s="143"/>
      <c r="EW174" s="143"/>
      <c r="EX174" s="143"/>
      <c r="EY174" s="143"/>
      <c r="EZ174" s="143"/>
      <c r="FA174" s="143"/>
      <c r="FB174" s="143"/>
      <c r="FC174" s="143"/>
    </row>
    <row r="175" spans="1:159" s="73" customFormat="1">
      <c r="A175" s="74">
        <f>IF(F175&lt;&gt;"",1+MAX($A$2:A174),"")</f>
        <v>134</v>
      </c>
      <c r="B175" s="32"/>
      <c r="C175" s="36"/>
      <c r="D175" s="119" t="s">
        <v>145</v>
      </c>
      <c r="E175" s="120">
        <v>5140</v>
      </c>
      <c r="F175" s="63">
        <v>0.1</v>
      </c>
      <c r="G175" s="64">
        <f t="shared" ref="G175:G182" si="61">E175*(1+F175)</f>
        <v>5654.0000000000009</v>
      </c>
      <c r="H175" s="71" t="s">
        <v>37</v>
      </c>
      <c r="I175" s="37">
        <v>0</v>
      </c>
      <c r="J175" s="38">
        <f t="shared" si="55"/>
        <v>0</v>
      </c>
      <c r="K175" s="39">
        <v>0</v>
      </c>
      <c r="L175" s="40">
        <f t="shared" si="56"/>
        <v>0</v>
      </c>
      <c r="M175" s="40">
        <f t="shared" si="57"/>
        <v>0</v>
      </c>
      <c r="N175" s="40">
        <v>0</v>
      </c>
      <c r="O175" s="40">
        <f t="shared" si="58"/>
        <v>0</v>
      </c>
      <c r="P175" s="40">
        <f t="shared" si="59"/>
        <v>0</v>
      </c>
      <c r="Q175" s="30">
        <f t="shared" si="60"/>
        <v>0</v>
      </c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  <c r="AU175" s="143"/>
      <c r="AV175" s="143"/>
      <c r="AW175" s="143"/>
      <c r="AX175" s="143"/>
      <c r="AY175" s="143"/>
      <c r="AZ175" s="143"/>
      <c r="BA175" s="143"/>
      <c r="BB175" s="143"/>
      <c r="BC175" s="143"/>
      <c r="BD175" s="143"/>
      <c r="BE175" s="143"/>
      <c r="BF175" s="143"/>
      <c r="BG175" s="143"/>
      <c r="BH175" s="143"/>
      <c r="BI175" s="143"/>
      <c r="BJ175" s="143"/>
      <c r="BK175" s="143"/>
      <c r="BL175" s="143"/>
      <c r="BM175" s="143"/>
      <c r="BN175" s="143"/>
      <c r="BO175" s="143"/>
      <c r="BP175" s="143"/>
      <c r="BQ175" s="143"/>
      <c r="BR175" s="143"/>
      <c r="BS175" s="143"/>
      <c r="BT175" s="143"/>
      <c r="BU175" s="143"/>
      <c r="BV175" s="143"/>
      <c r="BW175" s="143"/>
      <c r="BX175" s="143"/>
      <c r="BY175" s="143"/>
      <c r="BZ175" s="143"/>
      <c r="CA175" s="143"/>
      <c r="CB175" s="143"/>
      <c r="CC175" s="143"/>
      <c r="CD175" s="143"/>
      <c r="CE175" s="143"/>
      <c r="CF175" s="143"/>
      <c r="CG175" s="143"/>
      <c r="CH175" s="143"/>
      <c r="CI175" s="143"/>
      <c r="CJ175" s="143"/>
      <c r="CK175" s="143"/>
      <c r="CL175" s="143"/>
      <c r="CM175" s="143"/>
      <c r="CN175" s="143"/>
      <c r="CO175" s="143"/>
      <c r="CP175" s="143"/>
      <c r="CQ175" s="143"/>
      <c r="CR175" s="143"/>
      <c r="CS175" s="143"/>
      <c r="CT175" s="143"/>
      <c r="CU175" s="143"/>
      <c r="CV175" s="143"/>
      <c r="CW175" s="143"/>
      <c r="CX175" s="143"/>
      <c r="CY175" s="143"/>
      <c r="CZ175" s="143"/>
      <c r="DA175" s="143"/>
      <c r="DB175" s="143"/>
      <c r="DC175" s="143"/>
      <c r="DD175" s="143"/>
      <c r="DE175" s="143"/>
      <c r="DF175" s="143"/>
      <c r="DG175" s="143"/>
      <c r="DH175" s="143"/>
      <c r="DI175" s="143"/>
      <c r="DJ175" s="143"/>
      <c r="DK175" s="143"/>
      <c r="DL175" s="143"/>
      <c r="DM175" s="143"/>
      <c r="DN175" s="143"/>
      <c r="DO175" s="143"/>
      <c r="DP175" s="143"/>
      <c r="DQ175" s="143"/>
      <c r="DR175" s="143"/>
      <c r="DS175" s="143"/>
      <c r="DT175" s="143"/>
      <c r="DU175" s="143"/>
      <c r="DV175" s="143"/>
      <c r="DW175" s="143"/>
      <c r="DX175" s="143"/>
      <c r="DY175" s="143"/>
      <c r="DZ175" s="143"/>
      <c r="EA175" s="143"/>
      <c r="EB175" s="143"/>
      <c r="EC175" s="143"/>
      <c r="ED175" s="143"/>
      <c r="EE175" s="143"/>
      <c r="EF175" s="143"/>
      <c r="EG175" s="143"/>
      <c r="EH175" s="143"/>
      <c r="EI175" s="143"/>
      <c r="EJ175" s="143"/>
      <c r="EK175" s="143"/>
      <c r="EL175" s="143"/>
      <c r="EM175" s="143"/>
      <c r="EN175" s="143"/>
      <c r="EO175" s="143"/>
      <c r="EP175" s="143"/>
      <c r="EQ175" s="143"/>
      <c r="ER175" s="143"/>
      <c r="ES175" s="143"/>
      <c r="ET175" s="143"/>
      <c r="EU175" s="143"/>
      <c r="EV175" s="143"/>
      <c r="EW175" s="143"/>
      <c r="EX175" s="143"/>
      <c r="EY175" s="143"/>
      <c r="EZ175" s="143"/>
      <c r="FA175" s="143"/>
      <c r="FB175" s="143"/>
      <c r="FC175" s="143"/>
    </row>
    <row r="176" spans="1:159" s="73" customFormat="1">
      <c r="A176" s="74">
        <f>IF(F176&lt;&gt;"",1+MAX($A$2:A175),"")</f>
        <v>135</v>
      </c>
      <c r="B176" s="32"/>
      <c r="C176" s="36"/>
      <c r="D176" s="121" t="s">
        <v>107</v>
      </c>
      <c r="E176" s="120">
        <f>ROUNDUP(E175/32,0)</f>
        <v>161</v>
      </c>
      <c r="F176" s="63">
        <v>0</v>
      </c>
      <c r="G176" s="64">
        <f t="shared" si="61"/>
        <v>161</v>
      </c>
      <c r="H176" s="65" t="s">
        <v>38</v>
      </c>
      <c r="I176" s="37">
        <v>0</v>
      </c>
      <c r="J176" s="38">
        <f t="shared" si="55"/>
        <v>0</v>
      </c>
      <c r="K176" s="39">
        <v>0</v>
      </c>
      <c r="L176" s="40">
        <f t="shared" si="56"/>
        <v>0</v>
      </c>
      <c r="M176" s="40">
        <f t="shared" si="57"/>
        <v>0</v>
      </c>
      <c r="N176" s="40">
        <v>0</v>
      </c>
      <c r="O176" s="40">
        <f t="shared" si="58"/>
        <v>0</v>
      </c>
      <c r="P176" s="40">
        <f t="shared" si="59"/>
        <v>0</v>
      </c>
      <c r="Q176" s="30">
        <f t="shared" si="60"/>
        <v>0</v>
      </c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  <c r="AU176" s="143"/>
      <c r="AV176" s="143"/>
      <c r="AW176" s="143"/>
      <c r="AX176" s="143"/>
      <c r="AY176" s="143"/>
      <c r="AZ176" s="143"/>
      <c r="BA176" s="143"/>
      <c r="BB176" s="143"/>
      <c r="BC176" s="143"/>
      <c r="BD176" s="143"/>
      <c r="BE176" s="143"/>
      <c r="BF176" s="143"/>
      <c r="BG176" s="143"/>
      <c r="BH176" s="143"/>
      <c r="BI176" s="143"/>
      <c r="BJ176" s="143"/>
      <c r="BK176" s="143"/>
      <c r="BL176" s="143"/>
      <c r="BM176" s="143"/>
      <c r="BN176" s="143"/>
      <c r="BO176" s="143"/>
      <c r="BP176" s="143"/>
      <c r="BQ176" s="143"/>
      <c r="BR176" s="143"/>
      <c r="BS176" s="143"/>
      <c r="BT176" s="143"/>
      <c r="BU176" s="143"/>
      <c r="BV176" s="143"/>
      <c r="BW176" s="143"/>
      <c r="BX176" s="143"/>
      <c r="BY176" s="143"/>
      <c r="BZ176" s="143"/>
      <c r="CA176" s="143"/>
      <c r="CB176" s="143"/>
      <c r="CC176" s="143"/>
      <c r="CD176" s="143"/>
      <c r="CE176" s="143"/>
      <c r="CF176" s="143"/>
      <c r="CG176" s="143"/>
      <c r="CH176" s="143"/>
      <c r="CI176" s="143"/>
      <c r="CJ176" s="143"/>
      <c r="CK176" s="143"/>
      <c r="CL176" s="143"/>
      <c r="CM176" s="143"/>
      <c r="CN176" s="143"/>
      <c r="CO176" s="143"/>
      <c r="CP176" s="143"/>
      <c r="CQ176" s="143"/>
      <c r="CR176" s="143"/>
      <c r="CS176" s="143"/>
      <c r="CT176" s="143"/>
      <c r="CU176" s="143"/>
      <c r="CV176" s="143"/>
      <c r="CW176" s="143"/>
      <c r="CX176" s="143"/>
      <c r="CY176" s="143"/>
      <c r="CZ176" s="143"/>
      <c r="DA176" s="143"/>
      <c r="DB176" s="143"/>
      <c r="DC176" s="143"/>
      <c r="DD176" s="143"/>
      <c r="DE176" s="143"/>
      <c r="DF176" s="143"/>
      <c r="DG176" s="143"/>
      <c r="DH176" s="143"/>
      <c r="DI176" s="143"/>
      <c r="DJ176" s="143"/>
      <c r="DK176" s="143"/>
      <c r="DL176" s="143"/>
      <c r="DM176" s="143"/>
      <c r="DN176" s="143"/>
      <c r="DO176" s="143"/>
      <c r="DP176" s="143"/>
      <c r="DQ176" s="143"/>
      <c r="DR176" s="143"/>
      <c r="DS176" s="143"/>
      <c r="DT176" s="143"/>
      <c r="DU176" s="143"/>
      <c r="DV176" s="143"/>
      <c r="DW176" s="143"/>
      <c r="DX176" s="143"/>
      <c r="DY176" s="143"/>
      <c r="DZ176" s="143"/>
      <c r="EA176" s="143"/>
      <c r="EB176" s="143"/>
      <c r="EC176" s="143"/>
      <c r="ED176" s="143"/>
      <c r="EE176" s="143"/>
      <c r="EF176" s="143"/>
      <c r="EG176" s="143"/>
      <c r="EH176" s="143"/>
      <c r="EI176" s="143"/>
      <c r="EJ176" s="143"/>
      <c r="EK176" s="143"/>
      <c r="EL176" s="143"/>
      <c r="EM176" s="143"/>
      <c r="EN176" s="143"/>
      <c r="EO176" s="143"/>
      <c r="EP176" s="143"/>
      <c r="EQ176" s="143"/>
      <c r="ER176" s="143"/>
      <c r="ES176" s="143"/>
      <c r="ET176" s="143"/>
      <c r="EU176" s="143"/>
      <c r="EV176" s="143"/>
      <c r="EW176" s="143"/>
      <c r="EX176" s="143"/>
      <c r="EY176" s="143"/>
      <c r="EZ176" s="143"/>
      <c r="FA176" s="143"/>
      <c r="FB176" s="143"/>
      <c r="FC176" s="143"/>
    </row>
    <row r="177" spans="1:159" s="73" customFormat="1">
      <c r="A177" s="74">
        <f>IF(F177&lt;&gt;"",1+MAX($A$2:A176),"")</f>
        <v>136</v>
      </c>
      <c r="B177" s="32"/>
      <c r="C177" s="36"/>
      <c r="D177" s="121" t="s">
        <v>110</v>
      </c>
      <c r="E177" s="120">
        <f>ROUNDUP(E175*1.33,0)</f>
        <v>6837</v>
      </c>
      <c r="F177" s="63">
        <v>0</v>
      </c>
      <c r="G177" s="64">
        <f t="shared" si="61"/>
        <v>6837</v>
      </c>
      <c r="H177" s="65" t="s">
        <v>38</v>
      </c>
      <c r="I177" s="37">
        <v>0</v>
      </c>
      <c r="J177" s="38">
        <f t="shared" si="55"/>
        <v>0</v>
      </c>
      <c r="K177" s="39">
        <v>0</v>
      </c>
      <c r="L177" s="40">
        <f t="shared" si="56"/>
        <v>0</v>
      </c>
      <c r="M177" s="40">
        <f t="shared" si="57"/>
        <v>0</v>
      </c>
      <c r="N177" s="40">
        <v>0</v>
      </c>
      <c r="O177" s="40">
        <f t="shared" si="58"/>
        <v>0</v>
      </c>
      <c r="P177" s="40">
        <f t="shared" si="59"/>
        <v>0</v>
      </c>
      <c r="Q177" s="30">
        <f t="shared" si="60"/>
        <v>0</v>
      </c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  <c r="AU177" s="143"/>
      <c r="AV177" s="143"/>
      <c r="AW177" s="143"/>
      <c r="AX177" s="143"/>
      <c r="AY177" s="143"/>
      <c r="AZ177" s="143"/>
      <c r="BA177" s="143"/>
      <c r="BB177" s="143"/>
      <c r="BC177" s="143"/>
      <c r="BD177" s="143"/>
      <c r="BE177" s="143"/>
      <c r="BF177" s="143"/>
      <c r="BG177" s="143"/>
      <c r="BH177" s="143"/>
      <c r="BI177" s="143"/>
      <c r="BJ177" s="143"/>
      <c r="BK177" s="143"/>
      <c r="BL177" s="143"/>
      <c r="BM177" s="143"/>
      <c r="BN177" s="143"/>
      <c r="BO177" s="143"/>
      <c r="BP177" s="143"/>
      <c r="BQ177" s="143"/>
      <c r="BR177" s="143"/>
      <c r="BS177" s="143"/>
      <c r="BT177" s="143"/>
      <c r="BU177" s="143"/>
      <c r="BV177" s="143"/>
      <c r="BW177" s="143"/>
      <c r="BX177" s="143"/>
      <c r="BY177" s="143"/>
      <c r="BZ177" s="143"/>
      <c r="CA177" s="143"/>
      <c r="CB177" s="143"/>
      <c r="CC177" s="143"/>
      <c r="CD177" s="143"/>
      <c r="CE177" s="143"/>
      <c r="CF177" s="143"/>
      <c r="CG177" s="143"/>
      <c r="CH177" s="143"/>
      <c r="CI177" s="143"/>
      <c r="CJ177" s="143"/>
      <c r="CK177" s="143"/>
      <c r="CL177" s="143"/>
      <c r="CM177" s="143"/>
      <c r="CN177" s="143"/>
      <c r="CO177" s="143"/>
      <c r="CP177" s="143"/>
      <c r="CQ177" s="143"/>
      <c r="CR177" s="143"/>
      <c r="CS177" s="143"/>
      <c r="CT177" s="143"/>
      <c r="CU177" s="143"/>
      <c r="CV177" s="143"/>
      <c r="CW177" s="143"/>
      <c r="CX177" s="143"/>
      <c r="CY177" s="143"/>
      <c r="CZ177" s="143"/>
      <c r="DA177" s="143"/>
      <c r="DB177" s="143"/>
      <c r="DC177" s="143"/>
      <c r="DD177" s="143"/>
      <c r="DE177" s="143"/>
      <c r="DF177" s="143"/>
      <c r="DG177" s="143"/>
      <c r="DH177" s="143"/>
      <c r="DI177" s="143"/>
      <c r="DJ177" s="143"/>
      <c r="DK177" s="143"/>
      <c r="DL177" s="143"/>
      <c r="DM177" s="143"/>
      <c r="DN177" s="143"/>
      <c r="DO177" s="143"/>
      <c r="DP177" s="143"/>
      <c r="DQ177" s="143"/>
      <c r="DR177" s="143"/>
      <c r="DS177" s="143"/>
      <c r="DT177" s="143"/>
      <c r="DU177" s="143"/>
      <c r="DV177" s="143"/>
      <c r="DW177" s="143"/>
      <c r="DX177" s="143"/>
      <c r="DY177" s="143"/>
      <c r="DZ177" s="143"/>
      <c r="EA177" s="143"/>
      <c r="EB177" s="143"/>
      <c r="EC177" s="143"/>
      <c r="ED177" s="143"/>
      <c r="EE177" s="143"/>
      <c r="EF177" s="143"/>
      <c r="EG177" s="143"/>
      <c r="EH177" s="143"/>
      <c r="EI177" s="143"/>
      <c r="EJ177" s="143"/>
      <c r="EK177" s="143"/>
      <c r="EL177" s="143"/>
      <c r="EM177" s="143"/>
      <c r="EN177" s="143"/>
      <c r="EO177" s="143"/>
      <c r="EP177" s="143"/>
      <c r="EQ177" s="143"/>
      <c r="ER177" s="143"/>
      <c r="ES177" s="143"/>
      <c r="ET177" s="143"/>
      <c r="EU177" s="143"/>
      <c r="EV177" s="143"/>
      <c r="EW177" s="143"/>
      <c r="EX177" s="143"/>
      <c r="EY177" s="143"/>
      <c r="EZ177" s="143"/>
      <c r="FA177" s="143"/>
      <c r="FB177" s="143"/>
      <c r="FC177" s="143"/>
    </row>
    <row r="178" spans="1:159" s="73" customFormat="1">
      <c r="A178" s="74">
        <f>IF(F178&lt;&gt;"",1+MAX($A$2:A177),"")</f>
        <v>137</v>
      </c>
      <c r="B178" s="32"/>
      <c r="C178" s="36"/>
      <c r="D178" s="121" t="s">
        <v>111</v>
      </c>
      <c r="E178" s="120">
        <f>ROUNDUP(E176*16,0)</f>
        <v>2576</v>
      </c>
      <c r="F178" s="63">
        <v>0.05</v>
      </c>
      <c r="G178" s="64">
        <f t="shared" si="61"/>
        <v>2704.8</v>
      </c>
      <c r="H178" s="65" t="s">
        <v>39</v>
      </c>
      <c r="I178" s="37">
        <v>0</v>
      </c>
      <c r="J178" s="38">
        <f t="shared" si="55"/>
        <v>0</v>
      </c>
      <c r="K178" s="39">
        <v>0</v>
      </c>
      <c r="L178" s="40">
        <f t="shared" si="56"/>
        <v>0</v>
      </c>
      <c r="M178" s="40">
        <f t="shared" si="57"/>
        <v>0</v>
      </c>
      <c r="N178" s="40">
        <v>0</v>
      </c>
      <c r="O178" s="40">
        <f t="shared" si="58"/>
        <v>0</v>
      </c>
      <c r="P178" s="40">
        <f t="shared" si="59"/>
        <v>0</v>
      </c>
      <c r="Q178" s="30">
        <f t="shared" si="60"/>
        <v>0</v>
      </c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  <c r="AU178" s="143"/>
      <c r="AV178" s="143"/>
      <c r="AW178" s="143"/>
      <c r="AX178" s="143"/>
      <c r="AY178" s="143"/>
      <c r="AZ178" s="143"/>
      <c r="BA178" s="143"/>
      <c r="BB178" s="143"/>
      <c r="BC178" s="143"/>
      <c r="BD178" s="143"/>
      <c r="BE178" s="143"/>
      <c r="BF178" s="143"/>
      <c r="BG178" s="143"/>
      <c r="BH178" s="143"/>
      <c r="BI178" s="143"/>
      <c r="BJ178" s="143"/>
      <c r="BK178" s="143"/>
      <c r="BL178" s="143"/>
      <c r="BM178" s="143"/>
      <c r="BN178" s="143"/>
      <c r="BO178" s="143"/>
      <c r="BP178" s="143"/>
      <c r="BQ178" s="143"/>
      <c r="BR178" s="143"/>
      <c r="BS178" s="143"/>
      <c r="BT178" s="143"/>
      <c r="BU178" s="143"/>
      <c r="BV178" s="143"/>
      <c r="BW178" s="143"/>
      <c r="BX178" s="143"/>
      <c r="BY178" s="143"/>
      <c r="BZ178" s="143"/>
      <c r="CA178" s="143"/>
      <c r="CB178" s="143"/>
      <c r="CC178" s="143"/>
      <c r="CD178" s="143"/>
      <c r="CE178" s="143"/>
      <c r="CF178" s="143"/>
      <c r="CG178" s="143"/>
      <c r="CH178" s="143"/>
      <c r="CI178" s="143"/>
      <c r="CJ178" s="143"/>
      <c r="CK178" s="143"/>
      <c r="CL178" s="143"/>
      <c r="CM178" s="143"/>
      <c r="CN178" s="143"/>
      <c r="CO178" s="143"/>
      <c r="CP178" s="143"/>
      <c r="CQ178" s="143"/>
      <c r="CR178" s="143"/>
      <c r="CS178" s="143"/>
      <c r="CT178" s="143"/>
      <c r="CU178" s="143"/>
      <c r="CV178" s="143"/>
      <c r="CW178" s="143"/>
      <c r="CX178" s="143"/>
      <c r="CY178" s="143"/>
      <c r="CZ178" s="143"/>
      <c r="DA178" s="143"/>
      <c r="DB178" s="143"/>
      <c r="DC178" s="143"/>
      <c r="DD178" s="143"/>
      <c r="DE178" s="143"/>
      <c r="DF178" s="143"/>
      <c r="DG178" s="143"/>
      <c r="DH178" s="143"/>
      <c r="DI178" s="143"/>
      <c r="DJ178" s="143"/>
      <c r="DK178" s="143"/>
      <c r="DL178" s="143"/>
      <c r="DM178" s="143"/>
      <c r="DN178" s="143"/>
      <c r="DO178" s="143"/>
      <c r="DP178" s="143"/>
      <c r="DQ178" s="143"/>
      <c r="DR178" s="143"/>
      <c r="DS178" s="143"/>
      <c r="DT178" s="143"/>
      <c r="DU178" s="143"/>
      <c r="DV178" s="143"/>
      <c r="DW178" s="143"/>
      <c r="DX178" s="143"/>
      <c r="DY178" s="143"/>
      <c r="DZ178" s="143"/>
      <c r="EA178" s="143"/>
      <c r="EB178" s="143"/>
      <c r="EC178" s="143"/>
      <c r="ED178" s="143"/>
      <c r="EE178" s="143"/>
      <c r="EF178" s="143"/>
      <c r="EG178" s="143"/>
      <c r="EH178" s="143"/>
      <c r="EI178" s="143"/>
      <c r="EJ178" s="143"/>
      <c r="EK178" s="143"/>
      <c r="EL178" s="143"/>
      <c r="EM178" s="143"/>
      <c r="EN178" s="143"/>
      <c r="EO178" s="143"/>
      <c r="EP178" s="143"/>
      <c r="EQ178" s="143"/>
      <c r="ER178" s="143"/>
      <c r="ES178" s="143"/>
      <c r="ET178" s="143"/>
      <c r="EU178" s="143"/>
      <c r="EV178" s="143"/>
      <c r="EW178" s="143"/>
      <c r="EX178" s="143"/>
      <c r="EY178" s="143"/>
      <c r="EZ178" s="143"/>
      <c r="FA178" s="143"/>
      <c r="FB178" s="143"/>
      <c r="FC178" s="143"/>
    </row>
    <row r="179" spans="1:159" s="73" customFormat="1">
      <c r="A179" s="74">
        <f>IF(F179&lt;&gt;"",1+MAX($A$2:A178),"")</f>
        <v>138</v>
      </c>
      <c r="B179" s="32"/>
      <c r="C179" s="36"/>
      <c r="D179" s="121" t="s">
        <v>112</v>
      </c>
      <c r="E179" s="120">
        <f>E175*0.084</f>
        <v>431.76000000000005</v>
      </c>
      <c r="F179" s="35">
        <v>0.05</v>
      </c>
      <c r="G179" s="64">
        <f t="shared" si="61"/>
        <v>453.34800000000007</v>
      </c>
      <c r="H179" s="65" t="s">
        <v>113</v>
      </c>
      <c r="I179" s="37">
        <v>0</v>
      </c>
      <c r="J179" s="38">
        <f t="shared" si="55"/>
        <v>0</v>
      </c>
      <c r="K179" s="39">
        <v>0</v>
      </c>
      <c r="L179" s="40">
        <f t="shared" si="56"/>
        <v>0</v>
      </c>
      <c r="M179" s="40">
        <f t="shared" si="57"/>
        <v>0</v>
      </c>
      <c r="N179" s="40">
        <v>0</v>
      </c>
      <c r="O179" s="40">
        <f t="shared" si="58"/>
        <v>0</v>
      </c>
      <c r="P179" s="40">
        <f t="shared" si="59"/>
        <v>0</v>
      </c>
      <c r="Q179" s="30">
        <f t="shared" si="60"/>
        <v>0</v>
      </c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  <c r="AU179" s="143"/>
      <c r="AV179" s="143"/>
      <c r="AW179" s="143"/>
      <c r="AX179" s="143"/>
      <c r="AY179" s="143"/>
      <c r="AZ179" s="143"/>
      <c r="BA179" s="143"/>
      <c r="BB179" s="143"/>
      <c r="BC179" s="143"/>
      <c r="BD179" s="143"/>
      <c r="BE179" s="143"/>
      <c r="BF179" s="143"/>
      <c r="BG179" s="143"/>
      <c r="BH179" s="143"/>
      <c r="BI179" s="143"/>
      <c r="BJ179" s="143"/>
      <c r="BK179" s="143"/>
      <c r="BL179" s="143"/>
      <c r="BM179" s="143"/>
      <c r="BN179" s="143"/>
      <c r="BO179" s="143"/>
      <c r="BP179" s="143"/>
      <c r="BQ179" s="143"/>
      <c r="BR179" s="143"/>
      <c r="BS179" s="143"/>
      <c r="BT179" s="143"/>
      <c r="BU179" s="143"/>
      <c r="BV179" s="143"/>
      <c r="BW179" s="143"/>
      <c r="BX179" s="143"/>
      <c r="BY179" s="143"/>
      <c r="BZ179" s="143"/>
      <c r="CA179" s="143"/>
      <c r="CB179" s="143"/>
      <c r="CC179" s="143"/>
      <c r="CD179" s="143"/>
      <c r="CE179" s="143"/>
      <c r="CF179" s="143"/>
      <c r="CG179" s="143"/>
      <c r="CH179" s="143"/>
      <c r="CI179" s="143"/>
      <c r="CJ179" s="143"/>
      <c r="CK179" s="143"/>
      <c r="CL179" s="143"/>
      <c r="CM179" s="143"/>
      <c r="CN179" s="143"/>
      <c r="CO179" s="143"/>
      <c r="CP179" s="143"/>
      <c r="CQ179" s="143"/>
      <c r="CR179" s="143"/>
      <c r="CS179" s="143"/>
      <c r="CT179" s="143"/>
      <c r="CU179" s="143"/>
      <c r="CV179" s="143"/>
      <c r="CW179" s="143"/>
      <c r="CX179" s="143"/>
      <c r="CY179" s="143"/>
      <c r="CZ179" s="143"/>
      <c r="DA179" s="143"/>
      <c r="DB179" s="143"/>
      <c r="DC179" s="143"/>
      <c r="DD179" s="143"/>
      <c r="DE179" s="143"/>
      <c r="DF179" s="143"/>
      <c r="DG179" s="143"/>
      <c r="DH179" s="143"/>
      <c r="DI179" s="143"/>
      <c r="DJ179" s="143"/>
      <c r="DK179" s="143"/>
      <c r="DL179" s="143"/>
      <c r="DM179" s="143"/>
      <c r="DN179" s="143"/>
      <c r="DO179" s="143"/>
      <c r="DP179" s="143"/>
      <c r="DQ179" s="143"/>
      <c r="DR179" s="143"/>
      <c r="DS179" s="143"/>
      <c r="DT179" s="143"/>
      <c r="DU179" s="143"/>
      <c r="DV179" s="143"/>
      <c r="DW179" s="143"/>
      <c r="DX179" s="143"/>
      <c r="DY179" s="143"/>
      <c r="DZ179" s="143"/>
      <c r="EA179" s="143"/>
      <c r="EB179" s="143"/>
      <c r="EC179" s="143"/>
      <c r="ED179" s="143"/>
      <c r="EE179" s="143"/>
      <c r="EF179" s="143"/>
      <c r="EG179" s="143"/>
      <c r="EH179" s="143"/>
      <c r="EI179" s="143"/>
      <c r="EJ179" s="143"/>
      <c r="EK179" s="143"/>
      <c r="EL179" s="143"/>
      <c r="EM179" s="143"/>
      <c r="EN179" s="143"/>
      <c r="EO179" s="143"/>
      <c r="EP179" s="143"/>
      <c r="EQ179" s="143"/>
      <c r="ER179" s="143"/>
      <c r="ES179" s="143"/>
      <c r="ET179" s="143"/>
      <c r="EU179" s="143"/>
      <c r="EV179" s="143"/>
      <c r="EW179" s="143"/>
      <c r="EX179" s="143"/>
      <c r="EY179" s="143"/>
      <c r="EZ179" s="143"/>
      <c r="FA179" s="143"/>
      <c r="FB179" s="143"/>
      <c r="FC179" s="143"/>
    </row>
    <row r="180" spans="1:159" s="73" customFormat="1">
      <c r="A180" s="74">
        <f>IF(F180&lt;&gt;"",1+MAX($A$2:A179),"")</f>
        <v>139</v>
      </c>
      <c r="B180" s="32"/>
      <c r="C180" s="36"/>
      <c r="D180" s="119" t="s">
        <v>128</v>
      </c>
      <c r="E180" s="120">
        <f>5140/2</f>
        <v>2570</v>
      </c>
      <c r="F180" s="63">
        <v>0.05</v>
      </c>
      <c r="G180" s="64">
        <f t="shared" si="61"/>
        <v>2698.5</v>
      </c>
      <c r="H180" s="71" t="s">
        <v>39</v>
      </c>
      <c r="I180" s="37">
        <v>0</v>
      </c>
      <c r="J180" s="38">
        <f t="shared" si="55"/>
        <v>0</v>
      </c>
      <c r="K180" s="39">
        <v>0</v>
      </c>
      <c r="L180" s="40">
        <f t="shared" si="56"/>
        <v>0</v>
      </c>
      <c r="M180" s="40">
        <f t="shared" si="57"/>
        <v>0</v>
      </c>
      <c r="N180" s="40">
        <v>0</v>
      </c>
      <c r="O180" s="40">
        <f t="shared" si="58"/>
        <v>0</v>
      </c>
      <c r="P180" s="40">
        <f t="shared" si="59"/>
        <v>0</v>
      </c>
      <c r="Q180" s="30">
        <f t="shared" si="60"/>
        <v>0</v>
      </c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  <c r="AU180" s="143"/>
      <c r="AV180" s="143"/>
      <c r="AW180" s="143"/>
      <c r="AX180" s="143"/>
      <c r="AY180" s="143"/>
      <c r="AZ180" s="143"/>
      <c r="BA180" s="143"/>
      <c r="BB180" s="143"/>
      <c r="BC180" s="143"/>
      <c r="BD180" s="143"/>
      <c r="BE180" s="143"/>
      <c r="BF180" s="143"/>
      <c r="BG180" s="143"/>
      <c r="BH180" s="143"/>
      <c r="BI180" s="143"/>
      <c r="BJ180" s="143"/>
      <c r="BK180" s="143"/>
      <c r="BL180" s="143"/>
      <c r="BM180" s="143"/>
      <c r="BN180" s="143"/>
      <c r="BO180" s="143"/>
      <c r="BP180" s="143"/>
      <c r="BQ180" s="143"/>
      <c r="BR180" s="143"/>
      <c r="BS180" s="143"/>
      <c r="BT180" s="143"/>
      <c r="BU180" s="143"/>
      <c r="BV180" s="143"/>
      <c r="BW180" s="143"/>
      <c r="BX180" s="143"/>
      <c r="BY180" s="143"/>
      <c r="BZ180" s="143"/>
      <c r="CA180" s="143"/>
      <c r="CB180" s="143"/>
      <c r="CC180" s="143"/>
      <c r="CD180" s="143"/>
      <c r="CE180" s="143"/>
      <c r="CF180" s="143"/>
      <c r="CG180" s="143"/>
      <c r="CH180" s="143"/>
      <c r="CI180" s="143"/>
      <c r="CJ180" s="143"/>
      <c r="CK180" s="143"/>
      <c r="CL180" s="143"/>
      <c r="CM180" s="143"/>
      <c r="CN180" s="143"/>
      <c r="CO180" s="143"/>
      <c r="CP180" s="143"/>
      <c r="CQ180" s="143"/>
      <c r="CR180" s="143"/>
      <c r="CS180" s="143"/>
      <c r="CT180" s="143"/>
      <c r="CU180" s="143"/>
      <c r="CV180" s="143"/>
      <c r="CW180" s="143"/>
      <c r="CX180" s="143"/>
      <c r="CY180" s="143"/>
      <c r="CZ180" s="143"/>
      <c r="DA180" s="143"/>
      <c r="DB180" s="143"/>
      <c r="DC180" s="143"/>
      <c r="DD180" s="143"/>
      <c r="DE180" s="143"/>
      <c r="DF180" s="143"/>
      <c r="DG180" s="143"/>
      <c r="DH180" s="143"/>
      <c r="DI180" s="143"/>
      <c r="DJ180" s="143"/>
      <c r="DK180" s="143"/>
      <c r="DL180" s="143"/>
      <c r="DM180" s="143"/>
      <c r="DN180" s="143"/>
      <c r="DO180" s="143"/>
      <c r="DP180" s="143"/>
      <c r="DQ180" s="143"/>
      <c r="DR180" s="143"/>
      <c r="DS180" s="143"/>
      <c r="DT180" s="143"/>
      <c r="DU180" s="143"/>
      <c r="DV180" s="143"/>
      <c r="DW180" s="143"/>
      <c r="DX180" s="143"/>
      <c r="DY180" s="143"/>
      <c r="DZ180" s="143"/>
      <c r="EA180" s="143"/>
      <c r="EB180" s="143"/>
      <c r="EC180" s="143"/>
      <c r="ED180" s="143"/>
      <c r="EE180" s="143"/>
      <c r="EF180" s="143"/>
      <c r="EG180" s="143"/>
      <c r="EH180" s="143"/>
      <c r="EI180" s="143"/>
      <c r="EJ180" s="143"/>
      <c r="EK180" s="143"/>
      <c r="EL180" s="143"/>
      <c r="EM180" s="143"/>
      <c r="EN180" s="143"/>
      <c r="EO180" s="143"/>
      <c r="EP180" s="143"/>
      <c r="EQ180" s="143"/>
      <c r="ER180" s="143"/>
      <c r="ES180" s="143"/>
      <c r="ET180" s="143"/>
      <c r="EU180" s="143"/>
      <c r="EV180" s="143"/>
      <c r="EW180" s="143"/>
      <c r="EX180" s="143"/>
      <c r="EY180" s="143"/>
      <c r="EZ180" s="143"/>
      <c r="FA180" s="143"/>
      <c r="FB180" s="143"/>
      <c r="FC180" s="143"/>
    </row>
    <row r="181" spans="1:159" s="73" customFormat="1">
      <c r="A181" s="74">
        <f>IF(F181&lt;&gt;"",1+MAX($A$2:A180),"")</f>
        <v>140</v>
      </c>
      <c r="B181" s="32"/>
      <c r="C181" s="36"/>
      <c r="D181" s="119" t="s">
        <v>119</v>
      </c>
      <c r="E181" s="120">
        <f>E174*3</f>
        <v>1119</v>
      </c>
      <c r="F181" s="63">
        <v>0.05</v>
      </c>
      <c r="G181" s="64">
        <f t="shared" si="61"/>
        <v>1174.95</v>
      </c>
      <c r="H181" s="71" t="s">
        <v>39</v>
      </c>
      <c r="I181" s="37">
        <v>0</v>
      </c>
      <c r="J181" s="38">
        <f t="shared" si="55"/>
        <v>0</v>
      </c>
      <c r="K181" s="39">
        <v>0</v>
      </c>
      <c r="L181" s="40">
        <f t="shared" si="56"/>
        <v>0</v>
      </c>
      <c r="M181" s="40">
        <f t="shared" si="57"/>
        <v>0</v>
      </c>
      <c r="N181" s="40">
        <v>0</v>
      </c>
      <c r="O181" s="40">
        <f t="shared" si="58"/>
        <v>0</v>
      </c>
      <c r="P181" s="40">
        <f t="shared" si="59"/>
        <v>0</v>
      </c>
      <c r="Q181" s="30">
        <f t="shared" si="60"/>
        <v>0</v>
      </c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  <c r="AU181" s="143"/>
      <c r="AV181" s="143"/>
      <c r="AW181" s="143"/>
      <c r="AX181" s="143"/>
      <c r="AY181" s="143"/>
      <c r="AZ181" s="143"/>
      <c r="BA181" s="143"/>
      <c r="BB181" s="143"/>
      <c r="BC181" s="143"/>
      <c r="BD181" s="143"/>
      <c r="BE181" s="143"/>
      <c r="BF181" s="143"/>
      <c r="BG181" s="143"/>
      <c r="BH181" s="143"/>
      <c r="BI181" s="143"/>
      <c r="BJ181" s="143"/>
      <c r="BK181" s="143"/>
      <c r="BL181" s="143"/>
      <c r="BM181" s="143"/>
      <c r="BN181" s="143"/>
      <c r="BO181" s="143"/>
      <c r="BP181" s="143"/>
      <c r="BQ181" s="143"/>
      <c r="BR181" s="143"/>
      <c r="BS181" s="143"/>
      <c r="BT181" s="143"/>
      <c r="BU181" s="143"/>
      <c r="BV181" s="143"/>
      <c r="BW181" s="143"/>
      <c r="BX181" s="143"/>
      <c r="BY181" s="143"/>
      <c r="BZ181" s="143"/>
      <c r="CA181" s="143"/>
      <c r="CB181" s="143"/>
      <c r="CC181" s="143"/>
      <c r="CD181" s="143"/>
      <c r="CE181" s="143"/>
      <c r="CF181" s="143"/>
      <c r="CG181" s="143"/>
      <c r="CH181" s="143"/>
      <c r="CI181" s="143"/>
      <c r="CJ181" s="143"/>
      <c r="CK181" s="143"/>
      <c r="CL181" s="143"/>
      <c r="CM181" s="143"/>
      <c r="CN181" s="143"/>
      <c r="CO181" s="143"/>
      <c r="CP181" s="143"/>
      <c r="CQ181" s="143"/>
      <c r="CR181" s="143"/>
      <c r="CS181" s="143"/>
      <c r="CT181" s="143"/>
      <c r="CU181" s="143"/>
      <c r="CV181" s="143"/>
      <c r="CW181" s="143"/>
      <c r="CX181" s="143"/>
      <c r="CY181" s="143"/>
      <c r="CZ181" s="143"/>
      <c r="DA181" s="143"/>
      <c r="DB181" s="143"/>
      <c r="DC181" s="143"/>
      <c r="DD181" s="143"/>
      <c r="DE181" s="143"/>
      <c r="DF181" s="143"/>
      <c r="DG181" s="143"/>
      <c r="DH181" s="143"/>
      <c r="DI181" s="143"/>
      <c r="DJ181" s="143"/>
      <c r="DK181" s="143"/>
      <c r="DL181" s="143"/>
      <c r="DM181" s="143"/>
      <c r="DN181" s="143"/>
      <c r="DO181" s="143"/>
      <c r="DP181" s="143"/>
      <c r="DQ181" s="143"/>
      <c r="DR181" s="143"/>
      <c r="DS181" s="143"/>
      <c r="DT181" s="143"/>
      <c r="DU181" s="143"/>
      <c r="DV181" s="143"/>
      <c r="DW181" s="143"/>
      <c r="DX181" s="143"/>
      <c r="DY181" s="143"/>
      <c r="DZ181" s="143"/>
      <c r="EA181" s="143"/>
      <c r="EB181" s="143"/>
      <c r="EC181" s="143"/>
      <c r="ED181" s="143"/>
      <c r="EE181" s="143"/>
      <c r="EF181" s="143"/>
      <c r="EG181" s="143"/>
      <c r="EH181" s="143"/>
      <c r="EI181" s="143"/>
      <c r="EJ181" s="143"/>
      <c r="EK181" s="143"/>
      <c r="EL181" s="143"/>
      <c r="EM181" s="143"/>
      <c r="EN181" s="143"/>
      <c r="EO181" s="143"/>
      <c r="EP181" s="143"/>
      <c r="EQ181" s="143"/>
      <c r="ER181" s="143"/>
      <c r="ES181" s="143"/>
      <c r="ET181" s="143"/>
      <c r="EU181" s="143"/>
      <c r="EV181" s="143"/>
      <c r="EW181" s="143"/>
      <c r="EX181" s="143"/>
      <c r="EY181" s="143"/>
      <c r="EZ181" s="143"/>
      <c r="FA181" s="143"/>
      <c r="FB181" s="143"/>
      <c r="FC181" s="143"/>
    </row>
    <row r="182" spans="1:159" s="73" customFormat="1">
      <c r="A182" s="74">
        <f>IF(F182&lt;&gt;"",1+MAX($A$2:A181),"")</f>
        <v>141</v>
      </c>
      <c r="B182" s="32"/>
      <c r="C182" s="36"/>
      <c r="D182" s="119" t="s">
        <v>141</v>
      </c>
      <c r="E182" s="120">
        <f>E175*2</f>
        <v>10280</v>
      </c>
      <c r="F182" s="63">
        <v>0.05</v>
      </c>
      <c r="G182" s="64">
        <f t="shared" si="61"/>
        <v>10794</v>
      </c>
      <c r="H182" s="71" t="s">
        <v>39</v>
      </c>
      <c r="I182" s="37">
        <v>0</v>
      </c>
      <c r="J182" s="38">
        <f t="shared" si="55"/>
        <v>0</v>
      </c>
      <c r="K182" s="39">
        <v>0</v>
      </c>
      <c r="L182" s="40">
        <f t="shared" si="56"/>
        <v>0</v>
      </c>
      <c r="M182" s="40">
        <f t="shared" si="57"/>
        <v>0</v>
      </c>
      <c r="N182" s="40">
        <v>0</v>
      </c>
      <c r="O182" s="40">
        <f t="shared" si="58"/>
        <v>0</v>
      </c>
      <c r="P182" s="40">
        <f t="shared" si="59"/>
        <v>0</v>
      </c>
      <c r="Q182" s="30">
        <f t="shared" si="60"/>
        <v>0</v>
      </c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143"/>
      <c r="AW182" s="143"/>
      <c r="AX182" s="143"/>
      <c r="AY182" s="143"/>
      <c r="AZ182" s="143"/>
      <c r="BA182" s="143"/>
      <c r="BB182" s="143"/>
      <c r="BC182" s="143"/>
      <c r="BD182" s="143"/>
      <c r="BE182" s="143"/>
      <c r="BF182" s="143"/>
      <c r="BG182" s="143"/>
      <c r="BH182" s="143"/>
      <c r="BI182" s="143"/>
      <c r="BJ182" s="143"/>
      <c r="BK182" s="143"/>
      <c r="BL182" s="143"/>
      <c r="BM182" s="143"/>
      <c r="BN182" s="143"/>
      <c r="BO182" s="143"/>
      <c r="BP182" s="143"/>
      <c r="BQ182" s="143"/>
      <c r="BR182" s="143"/>
      <c r="BS182" s="143"/>
      <c r="BT182" s="143"/>
      <c r="BU182" s="143"/>
      <c r="BV182" s="143"/>
      <c r="BW182" s="143"/>
      <c r="BX182" s="143"/>
      <c r="BY182" s="143"/>
      <c r="BZ182" s="143"/>
      <c r="CA182" s="143"/>
      <c r="CB182" s="143"/>
      <c r="CC182" s="143"/>
      <c r="CD182" s="143"/>
      <c r="CE182" s="143"/>
      <c r="CF182" s="143"/>
      <c r="CG182" s="143"/>
      <c r="CH182" s="143"/>
      <c r="CI182" s="143"/>
      <c r="CJ182" s="143"/>
      <c r="CK182" s="143"/>
      <c r="CL182" s="143"/>
      <c r="CM182" s="143"/>
      <c r="CN182" s="143"/>
      <c r="CO182" s="143"/>
      <c r="CP182" s="143"/>
      <c r="CQ182" s="143"/>
      <c r="CR182" s="143"/>
      <c r="CS182" s="143"/>
      <c r="CT182" s="143"/>
      <c r="CU182" s="143"/>
      <c r="CV182" s="143"/>
      <c r="CW182" s="143"/>
      <c r="CX182" s="143"/>
      <c r="CY182" s="143"/>
      <c r="CZ182" s="143"/>
      <c r="DA182" s="143"/>
      <c r="DB182" s="143"/>
      <c r="DC182" s="143"/>
      <c r="DD182" s="143"/>
      <c r="DE182" s="143"/>
      <c r="DF182" s="143"/>
      <c r="DG182" s="143"/>
      <c r="DH182" s="143"/>
      <c r="DI182" s="143"/>
      <c r="DJ182" s="143"/>
      <c r="DK182" s="143"/>
      <c r="DL182" s="143"/>
      <c r="DM182" s="143"/>
      <c r="DN182" s="143"/>
      <c r="DO182" s="143"/>
      <c r="DP182" s="143"/>
      <c r="DQ182" s="143"/>
      <c r="DR182" s="143"/>
      <c r="DS182" s="143"/>
      <c r="DT182" s="143"/>
      <c r="DU182" s="143"/>
      <c r="DV182" s="143"/>
      <c r="DW182" s="143"/>
      <c r="DX182" s="143"/>
      <c r="DY182" s="143"/>
      <c r="DZ182" s="143"/>
      <c r="EA182" s="143"/>
      <c r="EB182" s="143"/>
      <c r="EC182" s="143"/>
      <c r="ED182" s="143"/>
      <c r="EE182" s="143"/>
      <c r="EF182" s="143"/>
      <c r="EG182" s="143"/>
      <c r="EH182" s="143"/>
      <c r="EI182" s="143"/>
      <c r="EJ182" s="143"/>
      <c r="EK182" s="143"/>
      <c r="EL182" s="143"/>
      <c r="EM182" s="143"/>
      <c r="EN182" s="143"/>
      <c r="EO182" s="143"/>
      <c r="EP182" s="143"/>
      <c r="EQ182" s="143"/>
      <c r="ER182" s="143"/>
      <c r="ES182" s="143"/>
      <c r="ET182" s="143"/>
      <c r="EU182" s="143"/>
      <c r="EV182" s="143"/>
      <c r="EW182" s="143"/>
      <c r="EX182" s="143"/>
      <c r="EY182" s="143"/>
      <c r="EZ182" s="143"/>
      <c r="FA182" s="143"/>
      <c r="FB182" s="143"/>
      <c r="FC182" s="143"/>
    </row>
    <row r="183" spans="1:159" s="73" customFormat="1">
      <c r="A183" s="74" t="str">
        <f>IF(F183&lt;&gt;"",1+MAX($A$2:A182),"")</f>
        <v/>
      </c>
      <c r="B183" s="32"/>
      <c r="C183" s="36"/>
      <c r="D183" s="119"/>
      <c r="E183" s="120"/>
      <c r="F183" s="63"/>
      <c r="G183" s="64"/>
      <c r="H183" s="71"/>
      <c r="I183" s="37">
        <v>0</v>
      </c>
      <c r="J183" s="38">
        <f t="shared" si="55"/>
        <v>0</v>
      </c>
      <c r="K183" s="39">
        <v>0</v>
      </c>
      <c r="L183" s="40">
        <f t="shared" si="56"/>
        <v>0</v>
      </c>
      <c r="M183" s="40">
        <f t="shared" si="57"/>
        <v>0</v>
      </c>
      <c r="N183" s="40">
        <v>0</v>
      </c>
      <c r="O183" s="40">
        <f t="shared" si="58"/>
        <v>0</v>
      </c>
      <c r="P183" s="40">
        <f t="shared" si="59"/>
        <v>0</v>
      </c>
      <c r="Q183" s="30">
        <f t="shared" si="60"/>
        <v>0</v>
      </c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  <c r="AU183" s="143"/>
      <c r="AV183" s="143"/>
      <c r="AW183" s="143"/>
      <c r="AX183" s="143"/>
      <c r="AY183" s="143"/>
      <c r="AZ183" s="143"/>
      <c r="BA183" s="143"/>
      <c r="BB183" s="143"/>
      <c r="BC183" s="143"/>
      <c r="BD183" s="143"/>
      <c r="BE183" s="143"/>
      <c r="BF183" s="143"/>
      <c r="BG183" s="143"/>
      <c r="BH183" s="143"/>
      <c r="BI183" s="143"/>
      <c r="BJ183" s="143"/>
      <c r="BK183" s="143"/>
      <c r="BL183" s="143"/>
      <c r="BM183" s="143"/>
      <c r="BN183" s="143"/>
      <c r="BO183" s="143"/>
      <c r="BP183" s="143"/>
      <c r="BQ183" s="143"/>
      <c r="BR183" s="143"/>
      <c r="BS183" s="143"/>
      <c r="BT183" s="143"/>
      <c r="BU183" s="143"/>
      <c r="BV183" s="143"/>
      <c r="BW183" s="143"/>
      <c r="BX183" s="143"/>
      <c r="BY183" s="143"/>
      <c r="BZ183" s="143"/>
      <c r="CA183" s="143"/>
      <c r="CB183" s="143"/>
      <c r="CC183" s="143"/>
      <c r="CD183" s="143"/>
      <c r="CE183" s="143"/>
      <c r="CF183" s="143"/>
      <c r="CG183" s="143"/>
      <c r="CH183" s="143"/>
      <c r="CI183" s="143"/>
      <c r="CJ183" s="143"/>
      <c r="CK183" s="143"/>
      <c r="CL183" s="143"/>
      <c r="CM183" s="143"/>
      <c r="CN183" s="143"/>
      <c r="CO183" s="143"/>
      <c r="CP183" s="143"/>
      <c r="CQ183" s="143"/>
      <c r="CR183" s="143"/>
      <c r="CS183" s="143"/>
      <c r="CT183" s="143"/>
      <c r="CU183" s="143"/>
      <c r="CV183" s="143"/>
      <c r="CW183" s="143"/>
      <c r="CX183" s="143"/>
      <c r="CY183" s="143"/>
      <c r="CZ183" s="143"/>
      <c r="DA183" s="143"/>
      <c r="DB183" s="143"/>
      <c r="DC183" s="143"/>
      <c r="DD183" s="143"/>
      <c r="DE183" s="143"/>
      <c r="DF183" s="143"/>
      <c r="DG183" s="143"/>
      <c r="DH183" s="143"/>
      <c r="DI183" s="143"/>
      <c r="DJ183" s="143"/>
      <c r="DK183" s="143"/>
      <c r="DL183" s="143"/>
      <c r="DM183" s="143"/>
      <c r="DN183" s="143"/>
      <c r="DO183" s="143"/>
      <c r="DP183" s="143"/>
      <c r="DQ183" s="143"/>
      <c r="DR183" s="143"/>
      <c r="DS183" s="143"/>
      <c r="DT183" s="143"/>
      <c r="DU183" s="143"/>
      <c r="DV183" s="143"/>
      <c r="DW183" s="143"/>
      <c r="DX183" s="143"/>
      <c r="DY183" s="143"/>
      <c r="DZ183" s="143"/>
      <c r="EA183" s="143"/>
      <c r="EB183" s="143"/>
      <c r="EC183" s="143"/>
      <c r="ED183" s="143"/>
      <c r="EE183" s="143"/>
      <c r="EF183" s="143"/>
      <c r="EG183" s="143"/>
      <c r="EH183" s="143"/>
      <c r="EI183" s="143"/>
      <c r="EJ183" s="143"/>
      <c r="EK183" s="143"/>
      <c r="EL183" s="143"/>
      <c r="EM183" s="143"/>
      <c r="EN183" s="143"/>
      <c r="EO183" s="143"/>
      <c r="EP183" s="143"/>
      <c r="EQ183" s="143"/>
      <c r="ER183" s="143"/>
      <c r="ES183" s="143"/>
      <c r="ET183" s="143"/>
      <c r="EU183" s="143"/>
      <c r="EV183" s="143"/>
      <c r="EW183" s="143"/>
      <c r="EX183" s="143"/>
      <c r="EY183" s="143"/>
      <c r="EZ183" s="143"/>
      <c r="FA183" s="143"/>
      <c r="FB183" s="143"/>
      <c r="FC183" s="143"/>
    </row>
    <row r="184" spans="1:159" s="73" customFormat="1">
      <c r="A184" s="74" t="str">
        <f>IF(F184&lt;&gt;"",1+MAX($A$2:A183),"")</f>
        <v/>
      </c>
      <c r="B184" s="32"/>
      <c r="C184" s="36"/>
      <c r="D184" s="114" t="s">
        <v>146</v>
      </c>
      <c r="E184" s="115">
        <v>33</v>
      </c>
      <c r="F184" s="115"/>
      <c r="G184" s="116"/>
      <c r="H184" s="117" t="s">
        <v>39</v>
      </c>
      <c r="I184" s="37">
        <v>0</v>
      </c>
      <c r="J184" s="38">
        <f t="shared" si="55"/>
        <v>0</v>
      </c>
      <c r="K184" s="39">
        <v>0</v>
      </c>
      <c r="L184" s="40">
        <f t="shared" si="56"/>
        <v>0</v>
      </c>
      <c r="M184" s="40">
        <f t="shared" si="57"/>
        <v>0</v>
      </c>
      <c r="N184" s="40">
        <v>0</v>
      </c>
      <c r="O184" s="40">
        <f t="shared" si="58"/>
        <v>0</v>
      </c>
      <c r="P184" s="40">
        <f t="shared" si="59"/>
        <v>0</v>
      </c>
      <c r="Q184" s="30">
        <f t="shared" si="60"/>
        <v>0</v>
      </c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  <c r="AU184" s="143"/>
      <c r="AV184" s="143"/>
      <c r="AW184" s="143"/>
      <c r="AX184" s="143"/>
      <c r="AY184" s="143"/>
      <c r="AZ184" s="143"/>
      <c r="BA184" s="143"/>
      <c r="BB184" s="143"/>
      <c r="BC184" s="143"/>
      <c r="BD184" s="143"/>
      <c r="BE184" s="143"/>
      <c r="BF184" s="143"/>
      <c r="BG184" s="143"/>
      <c r="BH184" s="143"/>
      <c r="BI184" s="143"/>
      <c r="BJ184" s="143"/>
      <c r="BK184" s="143"/>
      <c r="BL184" s="143"/>
      <c r="BM184" s="143"/>
      <c r="BN184" s="143"/>
      <c r="BO184" s="143"/>
      <c r="BP184" s="143"/>
      <c r="BQ184" s="143"/>
      <c r="BR184" s="143"/>
      <c r="BS184" s="143"/>
      <c r="BT184" s="143"/>
      <c r="BU184" s="143"/>
      <c r="BV184" s="143"/>
      <c r="BW184" s="143"/>
      <c r="BX184" s="143"/>
      <c r="BY184" s="143"/>
      <c r="BZ184" s="143"/>
      <c r="CA184" s="143"/>
      <c r="CB184" s="143"/>
      <c r="CC184" s="143"/>
      <c r="CD184" s="143"/>
      <c r="CE184" s="143"/>
      <c r="CF184" s="143"/>
      <c r="CG184" s="143"/>
      <c r="CH184" s="143"/>
      <c r="CI184" s="143"/>
      <c r="CJ184" s="143"/>
      <c r="CK184" s="143"/>
      <c r="CL184" s="143"/>
      <c r="CM184" s="143"/>
      <c r="CN184" s="143"/>
      <c r="CO184" s="143"/>
      <c r="CP184" s="143"/>
      <c r="CQ184" s="143"/>
      <c r="CR184" s="143"/>
      <c r="CS184" s="143"/>
      <c r="CT184" s="143"/>
      <c r="CU184" s="143"/>
      <c r="CV184" s="143"/>
      <c r="CW184" s="143"/>
      <c r="CX184" s="143"/>
      <c r="CY184" s="143"/>
      <c r="CZ184" s="143"/>
      <c r="DA184" s="143"/>
      <c r="DB184" s="143"/>
      <c r="DC184" s="143"/>
      <c r="DD184" s="143"/>
      <c r="DE184" s="143"/>
      <c r="DF184" s="143"/>
      <c r="DG184" s="143"/>
      <c r="DH184" s="143"/>
      <c r="DI184" s="143"/>
      <c r="DJ184" s="143"/>
      <c r="DK184" s="143"/>
      <c r="DL184" s="143"/>
      <c r="DM184" s="143"/>
      <c r="DN184" s="143"/>
      <c r="DO184" s="143"/>
      <c r="DP184" s="143"/>
      <c r="DQ184" s="143"/>
      <c r="DR184" s="143"/>
      <c r="DS184" s="143"/>
      <c r="DT184" s="143"/>
      <c r="DU184" s="143"/>
      <c r="DV184" s="143"/>
      <c r="DW184" s="143"/>
      <c r="DX184" s="143"/>
      <c r="DY184" s="143"/>
      <c r="DZ184" s="143"/>
      <c r="EA184" s="143"/>
      <c r="EB184" s="143"/>
      <c r="EC184" s="143"/>
      <c r="ED184" s="143"/>
      <c r="EE184" s="143"/>
      <c r="EF184" s="143"/>
      <c r="EG184" s="143"/>
      <c r="EH184" s="143"/>
      <c r="EI184" s="143"/>
      <c r="EJ184" s="143"/>
      <c r="EK184" s="143"/>
      <c r="EL184" s="143"/>
      <c r="EM184" s="143"/>
      <c r="EN184" s="143"/>
      <c r="EO184" s="143"/>
      <c r="EP184" s="143"/>
      <c r="EQ184" s="143"/>
      <c r="ER184" s="143"/>
      <c r="ES184" s="143"/>
      <c r="ET184" s="143"/>
      <c r="EU184" s="143"/>
      <c r="EV184" s="143"/>
      <c r="EW184" s="143"/>
      <c r="EX184" s="143"/>
      <c r="EY184" s="143"/>
      <c r="EZ184" s="143"/>
      <c r="FA184" s="143"/>
      <c r="FB184" s="143"/>
      <c r="FC184" s="143"/>
    </row>
    <row r="185" spans="1:159" s="73" customFormat="1">
      <c r="A185" s="74">
        <f>IF(F185&lt;&gt;"",1+MAX($A$2:A184),"")</f>
        <v>142</v>
      </c>
      <c r="B185" s="32"/>
      <c r="C185" s="36"/>
      <c r="D185" s="119" t="s">
        <v>145</v>
      </c>
      <c r="E185" s="120">
        <v>452</v>
      </c>
      <c r="F185" s="63">
        <v>0.1</v>
      </c>
      <c r="G185" s="64">
        <f t="shared" ref="G185:G192" si="62">E185*(1+F185)</f>
        <v>497.20000000000005</v>
      </c>
      <c r="H185" s="71" t="s">
        <v>37</v>
      </c>
      <c r="I185" s="37">
        <v>0</v>
      </c>
      <c r="J185" s="38">
        <f t="shared" si="55"/>
        <v>0</v>
      </c>
      <c r="K185" s="39">
        <v>0</v>
      </c>
      <c r="L185" s="40">
        <f t="shared" si="56"/>
        <v>0</v>
      </c>
      <c r="M185" s="40">
        <f t="shared" si="57"/>
        <v>0</v>
      </c>
      <c r="N185" s="40">
        <v>0</v>
      </c>
      <c r="O185" s="40">
        <f t="shared" si="58"/>
        <v>0</v>
      </c>
      <c r="P185" s="40">
        <f t="shared" si="59"/>
        <v>0</v>
      </c>
      <c r="Q185" s="30">
        <f t="shared" si="60"/>
        <v>0</v>
      </c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  <c r="AU185" s="143"/>
      <c r="AV185" s="143"/>
      <c r="AW185" s="143"/>
      <c r="AX185" s="143"/>
      <c r="AY185" s="143"/>
      <c r="AZ185" s="143"/>
      <c r="BA185" s="143"/>
      <c r="BB185" s="143"/>
      <c r="BC185" s="143"/>
      <c r="BD185" s="143"/>
      <c r="BE185" s="143"/>
      <c r="BF185" s="143"/>
      <c r="BG185" s="143"/>
      <c r="BH185" s="143"/>
      <c r="BI185" s="143"/>
      <c r="BJ185" s="143"/>
      <c r="BK185" s="143"/>
      <c r="BL185" s="143"/>
      <c r="BM185" s="143"/>
      <c r="BN185" s="143"/>
      <c r="BO185" s="143"/>
      <c r="BP185" s="143"/>
      <c r="BQ185" s="143"/>
      <c r="BR185" s="143"/>
      <c r="BS185" s="143"/>
      <c r="BT185" s="143"/>
      <c r="BU185" s="143"/>
      <c r="BV185" s="143"/>
      <c r="BW185" s="143"/>
      <c r="BX185" s="143"/>
      <c r="BY185" s="143"/>
      <c r="BZ185" s="143"/>
      <c r="CA185" s="143"/>
      <c r="CB185" s="143"/>
      <c r="CC185" s="143"/>
      <c r="CD185" s="143"/>
      <c r="CE185" s="143"/>
      <c r="CF185" s="143"/>
      <c r="CG185" s="143"/>
      <c r="CH185" s="143"/>
      <c r="CI185" s="143"/>
      <c r="CJ185" s="143"/>
      <c r="CK185" s="143"/>
      <c r="CL185" s="143"/>
      <c r="CM185" s="143"/>
      <c r="CN185" s="143"/>
      <c r="CO185" s="143"/>
      <c r="CP185" s="143"/>
      <c r="CQ185" s="143"/>
      <c r="CR185" s="143"/>
      <c r="CS185" s="143"/>
      <c r="CT185" s="143"/>
      <c r="CU185" s="143"/>
      <c r="CV185" s="143"/>
      <c r="CW185" s="143"/>
      <c r="CX185" s="143"/>
      <c r="CY185" s="143"/>
      <c r="CZ185" s="143"/>
      <c r="DA185" s="143"/>
      <c r="DB185" s="143"/>
      <c r="DC185" s="143"/>
      <c r="DD185" s="143"/>
      <c r="DE185" s="143"/>
      <c r="DF185" s="143"/>
      <c r="DG185" s="143"/>
      <c r="DH185" s="143"/>
      <c r="DI185" s="143"/>
      <c r="DJ185" s="143"/>
      <c r="DK185" s="143"/>
      <c r="DL185" s="143"/>
      <c r="DM185" s="143"/>
      <c r="DN185" s="143"/>
      <c r="DO185" s="143"/>
      <c r="DP185" s="143"/>
      <c r="DQ185" s="143"/>
      <c r="DR185" s="143"/>
      <c r="DS185" s="143"/>
      <c r="DT185" s="143"/>
      <c r="DU185" s="143"/>
      <c r="DV185" s="143"/>
      <c r="DW185" s="143"/>
      <c r="DX185" s="143"/>
      <c r="DY185" s="143"/>
      <c r="DZ185" s="143"/>
      <c r="EA185" s="143"/>
      <c r="EB185" s="143"/>
      <c r="EC185" s="143"/>
      <c r="ED185" s="143"/>
      <c r="EE185" s="143"/>
      <c r="EF185" s="143"/>
      <c r="EG185" s="143"/>
      <c r="EH185" s="143"/>
      <c r="EI185" s="143"/>
      <c r="EJ185" s="143"/>
      <c r="EK185" s="143"/>
      <c r="EL185" s="143"/>
      <c r="EM185" s="143"/>
      <c r="EN185" s="143"/>
      <c r="EO185" s="143"/>
      <c r="EP185" s="143"/>
      <c r="EQ185" s="143"/>
      <c r="ER185" s="143"/>
      <c r="ES185" s="143"/>
      <c r="ET185" s="143"/>
      <c r="EU185" s="143"/>
      <c r="EV185" s="143"/>
      <c r="EW185" s="143"/>
      <c r="EX185" s="143"/>
      <c r="EY185" s="143"/>
      <c r="EZ185" s="143"/>
      <c r="FA185" s="143"/>
      <c r="FB185" s="143"/>
      <c r="FC185" s="143"/>
    </row>
    <row r="186" spans="1:159" s="73" customFormat="1">
      <c r="A186" s="74">
        <f>IF(F186&lt;&gt;"",1+MAX($A$2:A185),"")</f>
        <v>143</v>
      </c>
      <c r="B186" s="32"/>
      <c r="C186" s="36"/>
      <c r="D186" s="121" t="s">
        <v>107</v>
      </c>
      <c r="E186" s="120">
        <f>ROUNDUP(E185/32,0)</f>
        <v>15</v>
      </c>
      <c r="F186" s="63">
        <v>0</v>
      </c>
      <c r="G186" s="64">
        <f t="shared" si="62"/>
        <v>15</v>
      </c>
      <c r="H186" s="65" t="s">
        <v>38</v>
      </c>
      <c r="I186" s="37">
        <v>0</v>
      </c>
      <c r="J186" s="38">
        <f t="shared" si="55"/>
        <v>0</v>
      </c>
      <c r="K186" s="39">
        <v>0</v>
      </c>
      <c r="L186" s="40">
        <f t="shared" si="56"/>
        <v>0</v>
      </c>
      <c r="M186" s="40">
        <f t="shared" si="57"/>
        <v>0</v>
      </c>
      <c r="N186" s="40">
        <v>0</v>
      </c>
      <c r="O186" s="40">
        <f t="shared" si="58"/>
        <v>0</v>
      </c>
      <c r="P186" s="40">
        <f t="shared" si="59"/>
        <v>0</v>
      </c>
      <c r="Q186" s="30">
        <f t="shared" si="60"/>
        <v>0</v>
      </c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3"/>
      <c r="AW186" s="143"/>
      <c r="AX186" s="143"/>
      <c r="AY186" s="143"/>
      <c r="AZ186" s="143"/>
      <c r="BA186" s="143"/>
      <c r="BB186" s="143"/>
      <c r="BC186" s="143"/>
      <c r="BD186" s="143"/>
      <c r="BE186" s="143"/>
      <c r="BF186" s="143"/>
      <c r="BG186" s="143"/>
      <c r="BH186" s="143"/>
      <c r="BI186" s="143"/>
      <c r="BJ186" s="143"/>
      <c r="BK186" s="143"/>
      <c r="BL186" s="143"/>
      <c r="BM186" s="143"/>
      <c r="BN186" s="143"/>
      <c r="BO186" s="143"/>
      <c r="BP186" s="143"/>
      <c r="BQ186" s="143"/>
      <c r="BR186" s="143"/>
      <c r="BS186" s="143"/>
      <c r="BT186" s="143"/>
      <c r="BU186" s="143"/>
      <c r="BV186" s="143"/>
      <c r="BW186" s="143"/>
      <c r="BX186" s="143"/>
      <c r="BY186" s="143"/>
      <c r="BZ186" s="143"/>
      <c r="CA186" s="143"/>
      <c r="CB186" s="143"/>
      <c r="CC186" s="143"/>
      <c r="CD186" s="143"/>
      <c r="CE186" s="143"/>
      <c r="CF186" s="143"/>
      <c r="CG186" s="143"/>
      <c r="CH186" s="143"/>
      <c r="CI186" s="143"/>
      <c r="CJ186" s="143"/>
      <c r="CK186" s="143"/>
      <c r="CL186" s="143"/>
      <c r="CM186" s="143"/>
      <c r="CN186" s="143"/>
      <c r="CO186" s="143"/>
      <c r="CP186" s="143"/>
      <c r="CQ186" s="143"/>
      <c r="CR186" s="143"/>
      <c r="CS186" s="143"/>
      <c r="CT186" s="143"/>
      <c r="CU186" s="143"/>
      <c r="CV186" s="143"/>
      <c r="CW186" s="143"/>
      <c r="CX186" s="143"/>
      <c r="CY186" s="143"/>
      <c r="CZ186" s="143"/>
      <c r="DA186" s="143"/>
      <c r="DB186" s="143"/>
      <c r="DC186" s="143"/>
      <c r="DD186" s="143"/>
      <c r="DE186" s="143"/>
      <c r="DF186" s="143"/>
      <c r="DG186" s="143"/>
      <c r="DH186" s="143"/>
      <c r="DI186" s="143"/>
      <c r="DJ186" s="143"/>
      <c r="DK186" s="143"/>
      <c r="DL186" s="143"/>
      <c r="DM186" s="143"/>
      <c r="DN186" s="143"/>
      <c r="DO186" s="143"/>
      <c r="DP186" s="143"/>
      <c r="DQ186" s="143"/>
      <c r="DR186" s="143"/>
      <c r="DS186" s="143"/>
      <c r="DT186" s="143"/>
      <c r="DU186" s="143"/>
      <c r="DV186" s="143"/>
      <c r="DW186" s="143"/>
      <c r="DX186" s="143"/>
      <c r="DY186" s="143"/>
      <c r="DZ186" s="143"/>
      <c r="EA186" s="143"/>
      <c r="EB186" s="143"/>
      <c r="EC186" s="143"/>
      <c r="ED186" s="143"/>
      <c r="EE186" s="143"/>
      <c r="EF186" s="143"/>
      <c r="EG186" s="143"/>
      <c r="EH186" s="143"/>
      <c r="EI186" s="143"/>
      <c r="EJ186" s="143"/>
      <c r="EK186" s="143"/>
      <c r="EL186" s="143"/>
      <c r="EM186" s="143"/>
      <c r="EN186" s="143"/>
      <c r="EO186" s="143"/>
      <c r="EP186" s="143"/>
      <c r="EQ186" s="143"/>
      <c r="ER186" s="143"/>
      <c r="ES186" s="143"/>
      <c r="ET186" s="143"/>
      <c r="EU186" s="143"/>
      <c r="EV186" s="143"/>
      <c r="EW186" s="143"/>
      <c r="EX186" s="143"/>
      <c r="EY186" s="143"/>
      <c r="EZ186" s="143"/>
      <c r="FA186" s="143"/>
      <c r="FB186" s="143"/>
      <c r="FC186" s="143"/>
    </row>
    <row r="187" spans="1:159" s="73" customFormat="1">
      <c r="A187" s="74">
        <f>IF(F187&lt;&gt;"",1+MAX($A$2:A186),"")</f>
        <v>144</v>
      </c>
      <c r="B187" s="32"/>
      <c r="C187" s="36"/>
      <c r="D187" s="121" t="s">
        <v>110</v>
      </c>
      <c r="E187" s="120">
        <f>ROUNDUP(E185*1.33,0)</f>
        <v>602</v>
      </c>
      <c r="F187" s="63">
        <v>0</v>
      </c>
      <c r="G187" s="64">
        <f t="shared" si="62"/>
        <v>602</v>
      </c>
      <c r="H187" s="65" t="s">
        <v>38</v>
      </c>
      <c r="I187" s="37">
        <v>0</v>
      </c>
      <c r="J187" s="38">
        <f t="shared" si="55"/>
        <v>0</v>
      </c>
      <c r="K187" s="39">
        <v>0</v>
      </c>
      <c r="L187" s="40">
        <f t="shared" si="56"/>
        <v>0</v>
      </c>
      <c r="M187" s="40">
        <f t="shared" si="57"/>
        <v>0</v>
      </c>
      <c r="N187" s="40">
        <v>0</v>
      </c>
      <c r="O187" s="40">
        <f t="shared" si="58"/>
        <v>0</v>
      </c>
      <c r="P187" s="40">
        <f t="shared" si="59"/>
        <v>0</v>
      </c>
      <c r="Q187" s="30">
        <f t="shared" si="60"/>
        <v>0</v>
      </c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  <c r="AU187" s="143"/>
      <c r="AV187" s="143"/>
      <c r="AW187" s="143"/>
      <c r="AX187" s="143"/>
      <c r="AY187" s="143"/>
      <c r="AZ187" s="143"/>
      <c r="BA187" s="143"/>
      <c r="BB187" s="143"/>
      <c r="BC187" s="143"/>
      <c r="BD187" s="143"/>
      <c r="BE187" s="143"/>
      <c r="BF187" s="143"/>
      <c r="BG187" s="143"/>
      <c r="BH187" s="143"/>
      <c r="BI187" s="143"/>
      <c r="BJ187" s="143"/>
      <c r="BK187" s="143"/>
      <c r="BL187" s="143"/>
      <c r="BM187" s="143"/>
      <c r="BN187" s="143"/>
      <c r="BO187" s="143"/>
      <c r="BP187" s="143"/>
      <c r="BQ187" s="143"/>
      <c r="BR187" s="143"/>
      <c r="BS187" s="143"/>
      <c r="BT187" s="143"/>
      <c r="BU187" s="143"/>
      <c r="BV187" s="143"/>
      <c r="BW187" s="143"/>
      <c r="BX187" s="143"/>
      <c r="BY187" s="143"/>
      <c r="BZ187" s="143"/>
      <c r="CA187" s="143"/>
      <c r="CB187" s="143"/>
      <c r="CC187" s="143"/>
      <c r="CD187" s="143"/>
      <c r="CE187" s="143"/>
      <c r="CF187" s="143"/>
      <c r="CG187" s="143"/>
      <c r="CH187" s="143"/>
      <c r="CI187" s="143"/>
      <c r="CJ187" s="143"/>
      <c r="CK187" s="143"/>
      <c r="CL187" s="143"/>
      <c r="CM187" s="143"/>
      <c r="CN187" s="143"/>
      <c r="CO187" s="143"/>
      <c r="CP187" s="143"/>
      <c r="CQ187" s="143"/>
      <c r="CR187" s="143"/>
      <c r="CS187" s="143"/>
      <c r="CT187" s="143"/>
      <c r="CU187" s="143"/>
      <c r="CV187" s="143"/>
      <c r="CW187" s="143"/>
      <c r="CX187" s="143"/>
      <c r="CY187" s="143"/>
      <c r="CZ187" s="143"/>
      <c r="DA187" s="143"/>
      <c r="DB187" s="143"/>
      <c r="DC187" s="143"/>
      <c r="DD187" s="143"/>
      <c r="DE187" s="143"/>
      <c r="DF187" s="143"/>
      <c r="DG187" s="143"/>
      <c r="DH187" s="143"/>
      <c r="DI187" s="143"/>
      <c r="DJ187" s="143"/>
      <c r="DK187" s="143"/>
      <c r="DL187" s="143"/>
      <c r="DM187" s="143"/>
      <c r="DN187" s="143"/>
      <c r="DO187" s="143"/>
      <c r="DP187" s="143"/>
      <c r="DQ187" s="143"/>
      <c r="DR187" s="143"/>
      <c r="DS187" s="143"/>
      <c r="DT187" s="143"/>
      <c r="DU187" s="143"/>
      <c r="DV187" s="143"/>
      <c r="DW187" s="143"/>
      <c r="DX187" s="143"/>
      <c r="DY187" s="143"/>
      <c r="DZ187" s="143"/>
      <c r="EA187" s="143"/>
      <c r="EB187" s="143"/>
      <c r="EC187" s="143"/>
      <c r="ED187" s="143"/>
      <c r="EE187" s="143"/>
      <c r="EF187" s="143"/>
      <c r="EG187" s="143"/>
      <c r="EH187" s="143"/>
      <c r="EI187" s="143"/>
      <c r="EJ187" s="143"/>
      <c r="EK187" s="143"/>
      <c r="EL187" s="143"/>
      <c r="EM187" s="143"/>
      <c r="EN187" s="143"/>
      <c r="EO187" s="143"/>
      <c r="EP187" s="143"/>
      <c r="EQ187" s="143"/>
      <c r="ER187" s="143"/>
      <c r="ES187" s="143"/>
      <c r="ET187" s="143"/>
      <c r="EU187" s="143"/>
      <c r="EV187" s="143"/>
      <c r="EW187" s="143"/>
      <c r="EX187" s="143"/>
      <c r="EY187" s="143"/>
      <c r="EZ187" s="143"/>
      <c r="FA187" s="143"/>
      <c r="FB187" s="143"/>
      <c r="FC187" s="143"/>
    </row>
    <row r="188" spans="1:159" s="73" customFormat="1">
      <c r="A188" s="74">
        <f>IF(F188&lt;&gt;"",1+MAX($A$2:A187),"")</f>
        <v>145</v>
      </c>
      <c r="B188" s="32"/>
      <c r="C188" s="36"/>
      <c r="D188" s="121" t="s">
        <v>111</v>
      </c>
      <c r="E188" s="120">
        <f>ROUNDUP(E186*16,0)</f>
        <v>240</v>
      </c>
      <c r="F188" s="63">
        <v>0.05</v>
      </c>
      <c r="G188" s="64">
        <f t="shared" si="62"/>
        <v>252</v>
      </c>
      <c r="H188" s="65" t="s">
        <v>39</v>
      </c>
      <c r="I188" s="37">
        <v>0</v>
      </c>
      <c r="J188" s="38">
        <f t="shared" si="55"/>
        <v>0</v>
      </c>
      <c r="K188" s="39">
        <v>0</v>
      </c>
      <c r="L188" s="40">
        <f t="shared" si="56"/>
        <v>0</v>
      </c>
      <c r="M188" s="40">
        <f t="shared" si="57"/>
        <v>0</v>
      </c>
      <c r="N188" s="40">
        <v>0</v>
      </c>
      <c r="O188" s="40">
        <f t="shared" si="58"/>
        <v>0</v>
      </c>
      <c r="P188" s="40">
        <f t="shared" si="59"/>
        <v>0</v>
      </c>
      <c r="Q188" s="30">
        <f t="shared" si="60"/>
        <v>0</v>
      </c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  <c r="AU188" s="143"/>
      <c r="AV188" s="143"/>
      <c r="AW188" s="143"/>
      <c r="AX188" s="143"/>
      <c r="AY188" s="143"/>
      <c r="AZ188" s="143"/>
      <c r="BA188" s="143"/>
      <c r="BB188" s="143"/>
      <c r="BC188" s="143"/>
      <c r="BD188" s="143"/>
      <c r="BE188" s="143"/>
      <c r="BF188" s="143"/>
      <c r="BG188" s="143"/>
      <c r="BH188" s="143"/>
      <c r="BI188" s="143"/>
      <c r="BJ188" s="143"/>
      <c r="BK188" s="143"/>
      <c r="BL188" s="143"/>
      <c r="BM188" s="143"/>
      <c r="BN188" s="143"/>
      <c r="BO188" s="143"/>
      <c r="BP188" s="143"/>
      <c r="BQ188" s="143"/>
      <c r="BR188" s="143"/>
      <c r="BS188" s="143"/>
      <c r="BT188" s="143"/>
      <c r="BU188" s="143"/>
      <c r="BV188" s="143"/>
      <c r="BW188" s="143"/>
      <c r="BX188" s="143"/>
      <c r="BY188" s="143"/>
      <c r="BZ188" s="143"/>
      <c r="CA188" s="143"/>
      <c r="CB188" s="143"/>
      <c r="CC188" s="143"/>
      <c r="CD188" s="143"/>
      <c r="CE188" s="143"/>
      <c r="CF188" s="143"/>
      <c r="CG188" s="143"/>
      <c r="CH188" s="143"/>
      <c r="CI188" s="143"/>
      <c r="CJ188" s="143"/>
      <c r="CK188" s="143"/>
      <c r="CL188" s="143"/>
      <c r="CM188" s="143"/>
      <c r="CN188" s="143"/>
      <c r="CO188" s="143"/>
      <c r="CP188" s="143"/>
      <c r="CQ188" s="143"/>
      <c r="CR188" s="143"/>
      <c r="CS188" s="143"/>
      <c r="CT188" s="143"/>
      <c r="CU188" s="143"/>
      <c r="CV188" s="143"/>
      <c r="CW188" s="143"/>
      <c r="CX188" s="143"/>
      <c r="CY188" s="143"/>
      <c r="CZ188" s="143"/>
      <c r="DA188" s="143"/>
      <c r="DB188" s="143"/>
      <c r="DC188" s="143"/>
      <c r="DD188" s="143"/>
      <c r="DE188" s="143"/>
      <c r="DF188" s="143"/>
      <c r="DG188" s="143"/>
      <c r="DH188" s="143"/>
      <c r="DI188" s="143"/>
      <c r="DJ188" s="143"/>
      <c r="DK188" s="143"/>
      <c r="DL188" s="143"/>
      <c r="DM188" s="143"/>
      <c r="DN188" s="143"/>
      <c r="DO188" s="143"/>
      <c r="DP188" s="143"/>
      <c r="DQ188" s="143"/>
      <c r="DR188" s="143"/>
      <c r="DS188" s="143"/>
      <c r="DT188" s="143"/>
      <c r="DU188" s="143"/>
      <c r="DV188" s="143"/>
      <c r="DW188" s="143"/>
      <c r="DX188" s="143"/>
      <c r="DY188" s="143"/>
      <c r="DZ188" s="143"/>
      <c r="EA188" s="143"/>
      <c r="EB188" s="143"/>
      <c r="EC188" s="143"/>
      <c r="ED188" s="143"/>
      <c r="EE188" s="143"/>
      <c r="EF188" s="143"/>
      <c r="EG188" s="143"/>
      <c r="EH188" s="143"/>
      <c r="EI188" s="143"/>
      <c r="EJ188" s="143"/>
      <c r="EK188" s="143"/>
      <c r="EL188" s="143"/>
      <c r="EM188" s="143"/>
      <c r="EN188" s="143"/>
      <c r="EO188" s="143"/>
      <c r="EP188" s="143"/>
      <c r="EQ188" s="143"/>
      <c r="ER188" s="143"/>
      <c r="ES188" s="143"/>
      <c r="ET188" s="143"/>
      <c r="EU188" s="143"/>
      <c r="EV188" s="143"/>
      <c r="EW188" s="143"/>
      <c r="EX188" s="143"/>
      <c r="EY188" s="143"/>
      <c r="EZ188" s="143"/>
      <c r="FA188" s="143"/>
      <c r="FB188" s="143"/>
      <c r="FC188" s="143"/>
    </row>
    <row r="189" spans="1:159" s="73" customFormat="1">
      <c r="A189" s="74">
        <f>IF(F189&lt;&gt;"",1+MAX($A$2:A188),"")</f>
        <v>146</v>
      </c>
      <c r="B189" s="32"/>
      <c r="C189" s="36"/>
      <c r="D189" s="121" t="s">
        <v>112</v>
      </c>
      <c r="E189" s="120">
        <f>E185*0.084</f>
        <v>37.968000000000004</v>
      </c>
      <c r="F189" s="35">
        <v>0.05</v>
      </c>
      <c r="G189" s="64">
        <f t="shared" si="62"/>
        <v>39.866400000000006</v>
      </c>
      <c r="H189" s="65" t="s">
        <v>113</v>
      </c>
      <c r="I189" s="37">
        <v>0</v>
      </c>
      <c r="J189" s="38">
        <f t="shared" si="55"/>
        <v>0</v>
      </c>
      <c r="K189" s="39">
        <v>0</v>
      </c>
      <c r="L189" s="40">
        <f t="shared" si="56"/>
        <v>0</v>
      </c>
      <c r="M189" s="40">
        <f t="shared" si="57"/>
        <v>0</v>
      </c>
      <c r="N189" s="40">
        <v>0</v>
      </c>
      <c r="O189" s="40">
        <f t="shared" si="58"/>
        <v>0</v>
      </c>
      <c r="P189" s="40">
        <f t="shared" si="59"/>
        <v>0</v>
      </c>
      <c r="Q189" s="30">
        <f t="shared" si="60"/>
        <v>0</v>
      </c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  <c r="AU189" s="143"/>
      <c r="AV189" s="143"/>
      <c r="AW189" s="143"/>
      <c r="AX189" s="143"/>
      <c r="AY189" s="143"/>
      <c r="AZ189" s="143"/>
      <c r="BA189" s="143"/>
      <c r="BB189" s="143"/>
      <c r="BC189" s="143"/>
      <c r="BD189" s="143"/>
      <c r="BE189" s="143"/>
      <c r="BF189" s="143"/>
      <c r="BG189" s="143"/>
      <c r="BH189" s="143"/>
      <c r="BI189" s="143"/>
      <c r="BJ189" s="143"/>
      <c r="BK189" s="143"/>
      <c r="BL189" s="143"/>
      <c r="BM189" s="143"/>
      <c r="BN189" s="143"/>
      <c r="BO189" s="143"/>
      <c r="BP189" s="143"/>
      <c r="BQ189" s="143"/>
      <c r="BR189" s="143"/>
      <c r="BS189" s="143"/>
      <c r="BT189" s="143"/>
      <c r="BU189" s="143"/>
      <c r="BV189" s="143"/>
      <c r="BW189" s="143"/>
      <c r="BX189" s="143"/>
      <c r="BY189" s="143"/>
      <c r="BZ189" s="143"/>
      <c r="CA189" s="143"/>
      <c r="CB189" s="143"/>
      <c r="CC189" s="143"/>
      <c r="CD189" s="143"/>
      <c r="CE189" s="143"/>
      <c r="CF189" s="143"/>
      <c r="CG189" s="143"/>
      <c r="CH189" s="143"/>
      <c r="CI189" s="143"/>
      <c r="CJ189" s="143"/>
      <c r="CK189" s="143"/>
      <c r="CL189" s="143"/>
      <c r="CM189" s="143"/>
      <c r="CN189" s="143"/>
      <c r="CO189" s="143"/>
      <c r="CP189" s="143"/>
      <c r="CQ189" s="143"/>
      <c r="CR189" s="143"/>
      <c r="CS189" s="143"/>
      <c r="CT189" s="143"/>
      <c r="CU189" s="143"/>
      <c r="CV189" s="143"/>
      <c r="CW189" s="143"/>
      <c r="CX189" s="143"/>
      <c r="CY189" s="143"/>
      <c r="CZ189" s="143"/>
      <c r="DA189" s="143"/>
      <c r="DB189" s="143"/>
      <c r="DC189" s="143"/>
      <c r="DD189" s="143"/>
      <c r="DE189" s="143"/>
      <c r="DF189" s="143"/>
      <c r="DG189" s="143"/>
      <c r="DH189" s="143"/>
      <c r="DI189" s="143"/>
      <c r="DJ189" s="143"/>
      <c r="DK189" s="143"/>
      <c r="DL189" s="143"/>
      <c r="DM189" s="143"/>
      <c r="DN189" s="143"/>
      <c r="DO189" s="143"/>
      <c r="DP189" s="143"/>
      <c r="DQ189" s="143"/>
      <c r="DR189" s="143"/>
      <c r="DS189" s="143"/>
      <c r="DT189" s="143"/>
      <c r="DU189" s="143"/>
      <c r="DV189" s="143"/>
      <c r="DW189" s="143"/>
      <c r="DX189" s="143"/>
      <c r="DY189" s="143"/>
      <c r="DZ189" s="143"/>
      <c r="EA189" s="143"/>
      <c r="EB189" s="143"/>
      <c r="EC189" s="143"/>
      <c r="ED189" s="143"/>
      <c r="EE189" s="143"/>
      <c r="EF189" s="143"/>
      <c r="EG189" s="143"/>
      <c r="EH189" s="143"/>
      <c r="EI189" s="143"/>
      <c r="EJ189" s="143"/>
      <c r="EK189" s="143"/>
      <c r="EL189" s="143"/>
      <c r="EM189" s="143"/>
      <c r="EN189" s="143"/>
      <c r="EO189" s="143"/>
      <c r="EP189" s="143"/>
      <c r="EQ189" s="143"/>
      <c r="ER189" s="143"/>
      <c r="ES189" s="143"/>
      <c r="ET189" s="143"/>
      <c r="EU189" s="143"/>
      <c r="EV189" s="143"/>
      <c r="EW189" s="143"/>
      <c r="EX189" s="143"/>
      <c r="EY189" s="143"/>
      <c r="EZ189" s="143"/>
      <c r="FA189" s="143"/>
      <c r="FB189" s="143"/>
      <c r="FC189" s="143"/>
    </row>
    <row r="190" spans="1:159" s="73" customFormat="1">
      <c r="A190" s="74">
        <f>IF(F190&lt;&gt;"",1+MAX($A$2:A189),"")</f>
        <v>147</v>
      </c>
      <c r="B190" s="32"/>
      <c r="C190" s="36"/>
      <c r="D190" s="119" t="s">
        <v>128</v>
      </c>
      <c r="E190" s="120">
        <f>452/2</f>
        <v>226</v>
      </c>
      <c r="F190" s="63">
        <v>0.05</v>
      </c>
      <c r="G190" s="64">
        <f t="shared" si="62"/>
        <v>237.3</v>
      </c>
      <c r="H190" s="71" t="s">
        <v>39</v>
      </c>
      <c r="I190" s="37">
        <v>0</v>
      </c>
      <c r="J190" s="38">
        <f t="shared" si="55"/>
        <v>0</v>
      </c>
      <c r="K190" s="39">
        <v>0</v>
      </c>
      <c r="L190" s="40">
        <f t="shared" si="56"/>
        <v>0</v>
      </c>
      <c r="M190" s="40">
        <f t="shared" si="57"/>
        <v>0</v>
      </c>
      <c r="N190" s="40">
        <v>0</v>
      </c>
      <c r="O190" s="40">
        <f t="shared" si="58"/>
        <v>0</v>
      </c>
      <c r="P190" s="40">
        <f t="shared" si="59"/>
        <v>0</v>
      </c>
      <c r="Q190" s="30">
        <f t="shared" si="60"/>
        <v>0</v>
      </c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  <c r="AU190" s="143"/>
      <c r="AV190" s="143"/>
      <c r="AW190" s="143"/>
      <c r="AX190" s="143"/>
      <c r="AY190" s="143"/>
      <c r="AZ190" s="143"/>
      <c r="BA190" s="143"/>
      <c r="BB190" s="143"/>
      <c r="BC190" s="143"/>
      <c r="BD190" s="143"/>
      <c r="BE190" s="143"/>
      <c r="BF190" s="143"/>
      <c r="BG190" s="143"/>
      <c r="BH190" s="143"/>
      <c r="BI190" s="143"/>
      <c r="BJ190" s="143"/>
      <c r="BK190" s="143"/>
      <c r="BL190" s="143"/>
      <c r="BM190" s="143"/>
      <c r="BN190" s="143"/>
      <c r="BO190" s="143"/>
      <c r="BP190" s="143"/>
      <c r="BQ190" s="143"/>
      <c r="BR190" s="143"/>
      <c r="BS190" s="143"/>
      <c r="BT190" s="143"/>
      <c r="BU190" s="143"/>
      <c r="BV190" s="143"/>
      <c r="BW190" s="143"/>
      <c r="BX190" s="143"/>
      <c r="BY190" s="143"/>
      <c r="BZ190" s="143"/>
      <c r="CA190" s="143"/>
      <c r="CB190" s="143"/>
      <c r="CC190" s="143"/>
      <c r="CD190" s="143"/>
      <c r="CE190" s="143"/>
      <c r="CF190" s="143"/>
      <c r="CG190" s="143"/>
      <c r="CH190" s="143"/>
      <c r="CI190" s="143"/>
      <c r="CJ190" s="143"/>
      <c r="CK190" s="143"/>
      <c r="CL190" s="143"/>
      <c r="CM190" s="143"/>
      <c r="CN190" s="143"/>
      <c r="CO190" s="143"/>
      <c r="CP190" s="143"/>
      <c r="CQ190" s="143"/>
      <c r="CR190" s="143"/>
      <c r="CS190" s="143"/>
      <c r="CT190" s="143"/>
      <c r="CU190" s="143"/>
      <c r="CV190" s="143"/>
      <c r="CW190" s="143"/>
      <c r="CX190" s="143"/>
      <c r="CY190" s="143"/>
      <c r="CZ190" s="143"/>
      <c r="DA190" s="143"/>
      <c r="DB190" s="143"/>
      <c r="DC190" s="143"/>
      <c r="DD190" s="143"/>
      <c r="DE190" s="143"/>
      <c r="DF190" s="143"/>
      <c r="DG190" s="143"/>
      <c r="DH190" s="143"/>
      <c r="DI190" s="143"/>
      <c r="DJ190" s="143"/>
      <c r="DK190" s="143"/>
      <c r="DL190" s="143"/>
      <c r="DM190" s="143"/>
      <c r="DN190" s="143"/>
      <c r="DO190" s="143"/>
      <c r="DP190" s="143"/>
      <c r="DQ190" s="143"/>
      <c r="DR190" s="143"/>
      <c r="DS190" s="143"/>
      <c r="DT190" s="143"/>
      <c r="DU190" s="143"/>
      <c r="DV190" s="143"/>
      <c r="DW190" s="143"/>
      <c r="DX190" s="143"/>
      <c r="DY190" s="143"/>
      <c r="DZ190" s="143"/>
      <c r="EA190" s="143"/>
      <c r="EB190" s="143"/>
      <c r="EC190" s="143"/>
      <c r="ED190" s="143"/>
      <c r="EE190" s="143"/>
      <c r="EF190" s="143"/>
      <c r="EG190" s="143"/>
      <c r="EH190" s="143"/>
      <c r="EI190" s="143"/>
      <c r="EJ190" s="143"/>
      <c r="EK190" s="143"/>
      <c r="EL190" s="143"/>
      <c r="EM190" s="143"/>
      <c r="EN190" s="143"/>
      <c r="EO190" s="143"/>
      <c r="EP190" s="143"/>
      <c r="EQ190" s="143"/>
      <c r="ER190" s="143"/>
      <c r="ES190" s="143"/>
      <c r="ET190" s="143"/>
      <c r="EU190" s="143"/>
      <c r="EV190" s="143"/>
      <c r="EW190" s="143"/>
      <c r="EX190" s="143"/>
      <c r="EY190" s="143"/>
      <c r="EZ190" s="143"/>
      <c r="FA190" s="143"/>
      <c r="FB190" s="143"/>
      <c r="FC190" s="143"/>
    </row>
    <row r="191" spans="1:159" s="73" customFormat="1">
      <c r="A191" s="74">
        <f>IF(F191&lt;&gt;"",1+MAX($A$2:A190),"")</f>
        <v>148</v>
      </c>
      <c r="B191" s="32"/>
      <c r="C191" s="36"/>
      <c r="D191" s="119" t="s">
        <v>119</v>
      </c>
      <c r="E191" s="120">
        <f>E184*3</f>
        <v>99</v>
      </c>
      <c r="F191" s="63">
        <v>0.05</v>
      </c>
      <c r="G191" s="64">
        <f t="shared" si="62"/>
        <v>103.95</v>
      </c>
      <c r="H191" s="71" t="s">
        <v>39</v>
      </c>
      <c r="I191" s="37">
        <v>0</v>
      </c>
      <c r="J191" s="38">
        <f t="shared" si="55"/>
        <v>0</v>
      </c>
      <c r="K191" s="39">
        <v>0</v>
      </c>
      <c r="L191" s="40">
        <f t="shared" si="56"/>
        <v>0</v>
      </c>
      <c r="M191" s="40">
        <f t="shared" si="57"/>
        <v>0</v>
      </c>
      <c r="N191" s="40">
        <v>0</v>
      </c>
      <c r="O191" s="40">
        <f t="shared" si="58"/>
        <v>0</v>
      </c>
      <c r="P191" s="40">
        <f t="shared" si="59"/>
        <v>0</v>
      </c>
      <c r="Q191" s="30">
        <f t="shared" si="60"/>
        <v>0</v>
      </c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  <c r="AU191" s="143"/>
      <c r="AV191" s="143"/>
      <c r="AW191" s="143"/>
      <c r="AX191" s="143"/>
      <c r="AY191" s="143"/>
      <c r="AZ191" s="143"/>
      <c r="BA191" s="143"/>
      <c r="BB191" s="143"/>
      <c r="BC191" s="143"/>
      <c r="BD191" s="143"/>
      <c r="BE191" s="143"/>
      <c r="BF191" s="143"/>
      <c r="BG191" s="143"/>
      <c r="BH191" s="143"/>
      <c r="BI191" s="143"/>
      <c r="BJ191" s="143"/>
      <c r="BK191" s="143"/>
      <c r="BL191" s="143"/>
      <c r="BM191" s="143"/>
      <c r="BN191" s="143"/>
      <c r="BO191" s="143"/>
      <c r="BP191" s="143"/>
      <c r="BQ191" s="143"/>
      <c r="BR191" s="143"/>
      <c r="BS191" s="143"/>
      <c r="BT191" s="143"/>
      <c r="BU191" s="143"/>
      <c r="BV191" s="143"/>
      <c r="BW191" s="143"/>
      <c r="BX191" s="143"/>
      <c r="BY191" s="143"/>
      <c r="BZ191" s="143"/>
      <c r="CA191" s="143"/>
      <c r="CB191" s="143"/>
      <c r="CC191" s="143"/>
      <c r="CD191" s="143"/>
      <c r="CE191" s="143"/>
      <c r="CF191" s="143"/>
      <c r="CG191" s="143"/>
      <c r="CH191" s="143"/>
      <c r="CI191" s="143"/>
      <c r="CJ191" s="143"/>
      <c r="CK191" s="143"/>
      <c r="CL191" s="143"/>
      <c r="CM191" s="143"/>
      <c r="CN191" s="143"/>
      <c r="CO191" s="143"/>
      <c r="CP191" s="143"/>
      <c r="CQ191" s="143"/>
      <c r="CR191" s="143"/>
      <c r="CS191" s="143"/>
      <c r="CT191" s="143"/>
      <c r="CU191" s="143"/>
      <c r="CV191" s="143"/>
      <c r="CW191" s="143"/>
      <c r="CX191" s="143"/>
      <c r="CY191" s="143"/>
      <c r="CZ191" s="143"/>
      <c r="DA191" s="143"/>
      <c r="DB191" s="143"/>
      <c r="DC191" s="143"/>
      <c r="DD191" s="143"/>
      <c r="DE191" s="143"/>
      <c r="DF191" s="143"/>
      <c r="DG191" s="143"/>
      <c r="DH191" s="143"/>
      <c r="DI191" s="143"/>
      <c r="DJ191" s="143"/>
      <c r="DK191" s="143"/>
      <c r="DL191" s="143"/>
      <c r="DM191" s="143"/>
      <c r="DN191" s="143"/>
      <c r="DO191" s="143"/>
      <c r="DP191" s="143"/>
      <c r="DQ191" s="143"/>
      <c r="DR191" s="143"/>
      <c r="DS191" s="143"/>
      <c r="DT191" s="143"/>
      <c r="DU191" s="143"/>
      <c r="DV191" s="143"/>
      <c r="DW191" s="143"/>
      <c r="DX191" s="143"/>
      <c r="DY191" s="143"/>
      <c r="DZ191" s="143"/>
      <c r="EA191" s="143"/>
      <c r="EB191" s="143"/>
      <c r="EC191" s="143"/>
      <c r="ED191" s="143"/>
      <c r="EE191" s="143"/>
      <c r="EF191" s="143"/>
      <c r="EG191" s="143"/>
      <c r="EH191" s="143"/>
      <c r="EI191" s="143"/>
      <c r="EJ191" s="143"/>
      <c r="EK191" s="143"/>
      <c r="EL191" s="143"/>
      <c r="EM191" s="143"/>
      <c r="EN191" s="143"/>
      <c r="EO191" s="143"/>
      <c r="EP191" s="143"/>
      <c r="EQ191" s="143"/>
      <c r="ER191" s="143"/>
      <c r="ES191" s="143"/>
      <c r="ET191" s="143"/>
      <c r="EU191" s="143"/>
      <c r="EV191" s="143"/>
      <c r="EW191" s="143"/>
      <c r="EX191" s="143"/>
      <c r="EY191" s="143"/>
      <c r="EZ191" s="143"/>
      <c r="FA191" s="143"/>
      <c r="FB191" s="143"/>
      <c r="FC191" s="143"/>
    </row>
    <row r="192" spans="1:159" s="73" customFormat="1">
      <c r="A192" s="74">
        <f>IF(F192&lt;&gt;"",1+MAX($A$2:A191),"")</f>
        <v>149</v>
      </c>
      <c r="B192" s="32"/>
      <c r="C192" s="36"/>
      <c r="D192" s="119" t="s">
        <v>141</v>
      </c>
      <c r="E192" s="120">
        <v>66</v>
      </c>
      <c r="F192" s="63">
        <v>0.05</v>
      </c>
      <c r="G192" s="64">
        <f t="shared" si="62"/>
        <v>69.3</v>
      </c>
      <c r="H192" s="71" t="s">
        <v>39</v>
      </c>
      <c r="I192" s="37">
        <v>0</v>
      </c>
      <c r="J192" s="38">
        <f t="shared" si="55"/>
        <v>0</v>
      </c>
      <c r="K192" s="39">
        <v>0</v>
      </c>
      <c r="L192" s="40">
        <f t="shared" si="56"/>
        <v>0</v>
      </c>
      <c r="M192" s="40">
        <f t="shared" si="57"/>
        <v>0</v>
      </c>
      <c r="N192" s="40">
        <v>0</v>
      </c>
      <c r="O192" s="40">
        <f t="shared" si="58"/>
        <v>0</v>
      </c>
      <c r="P192" s="40">
        <f t="shared" si="59"/>
        <v>0</v>
      </c>
      <c r="Q192" s="30">
        <f t="shared" si="60"/>
        <v>0</v>
      </c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  <c r="AU192" s="143"/>
      <c r="AV192" s="143"/>
      <c r="AW192" s="143"/>
      <c r="AX192" s="143"/>
      <c r="AY192" s="143"/>
      <c r="AZ192" s="143"/>
      <c r="BA192" s="143"/>
      <c r="BB192" s="143"/>
      <c r="BC192" s="143"/>
      <c r="BD192" s="143"/>
      <c r="BE192" s="143"/>
      <c r="BF192" s="143"/>
      <c r="BG192" s="143"/>
      <c r="BH192" s="143"/>
      <c r="BI192" s="143"/>
      <c r="BJ192" s="143"/>
      <c r="BK192" s="143"/>
      <c r="BL192" s="143"/>
      <c r="BM192" s="143"/>
      <c r="BN192" s="143"/>
      <c r="BO192" s="143"/>
      <c r="BP192" s="143"/>
      <c r="BQ192" s="143"/>
      <c r="BR192" s="143"/>
      <c r="BS192" s="143"/>
      <c r="BT192" s="143"/>
      <c r="BU192" s="143"/>
      <c r="BV192" s="143"/>
      <c r="BW192" s="143"/>
      <c r="BX192" s="143"/>
      <c r="BY192" s="143"/>
      <c r="BZ192" s="143"/>
      <c r="CA192" s="143"/>
      <c r="CB192" s="143"/>
      <c r="CC192" s="143"/>
      <c r="CD192" s="143"/>
      <c r="CE192" s="143"/>
      <c r="CF192" s="143"/>
      <c r="CG192" s="143"/>
      <c r="CH192" s="143"/>
      <c r="CI192" s="143"/>
      <c r="CJ192" s="143"/>
      <c r="CK192" s="143"/>
      <c r="CL192" s="143"/>
      <c r="CM192" s="143"/>
      <c r="CN192" s="143"/>
      <c r="CO192" s="143"/>
      <c r="CP192" s="143"/>
      <c r="CQ192" s="143"/>
      <c r="CR192" s="143"/>
      <c r="CS192" s="143"/>
      <c r="CT192" s="143"/>
      <c r="CU192" s="143"/>
      <c r="CV192" s="143"/>
      <c r="CW192" s="143"/>
      <c r="CX192" s="143"/>
      <c r="CY192" s="143"/>
      <c r="CZ192" s="143"/>
      <c r="DA192" s="143"/>
      <c r="DB192" s="143"/>
      <c r="DC192" s="143"/>
      <c r="DD192" s="143"/>
      <c r="DE192" s="143"/>
      <c r="DF192" s="143"/>
      <c r="DG192" s="143"/>
      <c r="DH192" s="143"/>
      <c r="DI192" s="143"/>
      <c r="DJ192" s="143"/>
      <c r="DK192" s="143"/>
      <c r="DL192" s="143"/>
      <c r="DM192" s="143"/>
      <c r="DN192" s="143"/>
      <c r="DO192" s="143"/>
      <c r="DP192" s="143"/>
      <c r="DQ192" s="143"/>
      <c r="DR192" s="143"/>
      <c r="DS192" s="143"/>
      <c r="DT192" s="143"/>
      <c r="DU192" s="143"/>
      <c r="DV192" s="143"/>
      <c r="DW192" s="143"/>
      <c r="DX192" s="143"/>
      <c r="DY192" s="143"/>
      <c r="DZ192" s="143"/>
      <c r="EA192" s="143"/>
      <c r="EB192" s="143"/>
      <c r="EC192" s="143"/>
      <c r="ED192" s="143"/>
      <c r="EE192" s="143"/>
      <c r="EF192" s="143"/>
      <c r="EG192" s="143"/>
      <c r="EH192" s="143"/>
      <c r="EI192" s="143"/>
      <c r="EJ192" s="143"/>
      <c r="EK192" s="143"/>
      <c r="EL192" s="143"/>
      <c r="EM192" s="143"/>
      <c r="EN192" s="143"/>
      <c r="EO192" s="143"/>
      <c r="EP192" s="143"/>
      <c r="EQ192" s="143"/>
      <c r="ER192" s="143"/>
      <c r="ES192" s="143"/>
      <c r="ET192" s="143"/>
      <c r="EU192" s="143"/>
      <c r="EV192" s="143"/>
      <c r="EW192" s="143"/>
      <c r="EX192" s="143"/>
      <c r="EY192" s="143"/>
      <c r="EZ192" s="143"/>
      <c r="FA192" s="143"/>
      <c r="FB192" s="143"/>
      <c r="FC192" s="143"/>
    </row>
    <row r="193" spans="1:159" s="73" customFormat="1">
      <c r="A193" s="74" t="str">
        <f>IF(F193&lt;&gt;"",1+MAX($A$2:A192),"")</f>
        <v/>
      </c>
      <c r="B193" s="32"/>
      <c r="C193" s="36"/>
      <c r="D193" s="119"/>
      <c r="E193" s="120"/>
      <c r="F193" s="63"/>
      <c r="G193" s="64"/>
      <c r="H193" s="71"/>
      <c r="I193" s="37">
        <v>0</v>
      </c>
      <c r="J193" s="38">
        <f t="shared" si="55"/>
        <v>0</v>
      </c>
      <c r="K193" s="39">
        <v>0</v>
      </c>
      <c r="L193" s="40">
        <f t="shared" si="56"/>
        <v>0</v>
      </c>
      <c r="M193" s="40">
        <f t="shared" si="57"/>
        <v>0</v>
      </c>
      <c r="N193" s="40">
        <v>0</v>
      </c>
      <c r="O193" s="40">
        <f t="shared" si="58"/>
        <v>0</v>
      </c>
      <c r="P193" s="40">
        <f t="shared" si="59"/>
        <v>0</v>
      </c>
      <c r="Q193" s="30">
        <f t="shared" si="60"/>
        <v>0</v>
      </c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  <c r="AU193" s="143"/>
      <c r="AV193" s="143"/>
      <c r="AW193" s="143"/>
      <c r="AX193" s="143"/>
      <c r="AY193" s="143"/>
      <c r="AZ193" s="143"/>
      <c r="BA193" s="143"/>
      <c r="BB193" s="143"/>
      <c r="BC193" s="143"/>
      <c r="BD193" s="143"/>
      <c r="BE193" s="143"/>
      <c r="BF193" s="143"/>
      <c r="BG193" s="143"/>
      <c r="BH193" s="143"/>
      <c r="BI193" s="143"/>
      <c r="BJ193" s="143"/>
      <c r="BK193" s="143"/>
      <c r="BL193" s="143"/>
      <c r="BM193" s="143"/>
      <c r="BN193" s="143"/>
      <c r="BO193" s="143"/>
      <c r="BP193" s="143"/>
      <c r="BQ193" s="143"/>
      <c r="BR193" s="143"/>
      <c r="BS193" s="143"/>
      <c r="BT193" s="143"/>
      <c r="BU193" s="143"/>
      <c r="BV193" s="143"/>
      <c r="BW193" s="143"/>
      <c r="BX193" s="143"/>
      <c r="BY193" s="143"/>
      <c r="BZ193" s="143"/>
      <c r="CA193" s="143"/>
      <c r="CB193" s="143"/>
      <c r="CC193" s="143"/>
      <c r="CD193" s="143"/>
      <c r="CE193" s="143"/>
      <c r="CF193" s="143"/>
      <c r="CG193" s="143"/>
      <c r="CH193" s="143"/>
      <c r="CI193" s="143"/>
      <c r="CJ193" s="143"/>
      <c r="CK193" s="143"/>
      <c r="CL193" s="143"/>
      <c r="CM193" s="143"/>
      <c r="CN193" s="143"/>
      <c r="CO193" s="143"/>
      <c r="CP193" s="143"/>
      <c r="CQ193" s="143"/>
      <c r="CR193" s="143"/>
      <c r="CS193" s="143"/>
      <c r="CT193" s="143"/>
      <c r="CU193" s="143"/>
      <c r="CV193" s="143"/>
      <c r="CW193" s="143"/>
      <c r="CX193" s="143"/>
      <c r="CY193" s="143"/>
      <c r="CZ193" s="143"/>
      <c r="DA193" s="143"/>
      <c r="DB193" s="143"/>
      <c r="DC193" s="143"/>
      <c r="DD193" s="143"/>
      <c r="DE193" s="143"/>
      <c r="DF193" s="143"/>
      <c r="DG193" s="143"/>
      <c r="DH193" s="143"/>
      <c r="DI193" s="143"/>
      <c r="DJ193" s="143"/>
      <c r="DK193" s="143"/>
      <c r="DL193" s="143"/>
      <c r="DM193" s="143"/>
      <c r="DN193" s="143"/>
      <c r="DO193" s="143"/>
      <c r="DP193" s="143"/>
      <c r="DQ193" s="143"/>
      <c r="DR193" s="143"/>
      <c r="DS193" s="143"/>
      <c r="DT193" s="143"/>
      <c r="DU193" s="143"/>
      <c r="DV193" s="143"/>
      <c r="DW193" s="143"/>
      <c r="DX193" s="143"/>
      <c r="DY193" s="143"/>
      <c r="DZ193" s="143"/>
      <c r="EA193" s="143"/>
      <c r="EB193" s="143"/>
      <c r="EC193" s="143"/>
      <c r="ED193" s="143"/>
      <c r="EE193" s="143"/>
      <c r="EF193" s="143"/>
      <c r="EG193" s="143"/>
      <c r="EH193" s="143"/>
      <c r="EI193" s="143"/>
      <c r="EJ193" s="143"/>
      <c r="EK193" s="143"/>
      <c r="EL193" s="143"/>
      <c r="EM193" s="143"/>
      <c r="EN193" s="143"/>
      <c r="EO193" s="143"/>
      <c r="EP193" s="143"/>
      <c r="EQ193" s="143"/>
      <c r="ER193" s="143"/>
      <c r="ES193" s="143"/>
      <c r="ET193" s="143"/>
      <c r="EU193" s="143"/>
      <c r="EV193" s="143"/>
      <c r="EW193" s="143"/>
      <c r="EX193" s="143"/>
      <c r="EY193" s="143"/>
      <c r="EZ193" s="143"/>
      <c r="FA193" s="143"/>
      <c r="FB193" s="143"/>
      <c r="FC193" s="143"/>
    </row>
    <row r="194" spans="1:159" s="73" customFormat="1">
      <c r="A194" s="74" t="str">
        <f>IF(F194&lt;&gt;"",1+MAX($A$2:A193),"")</f>
        <v/>
      </c>
      <c r="B194" s="32"/>
      <c r="C194" s="36"/>
      <c r="D194" s="114" t="s">
        <v>147</v>
      </c>
      <c r="E194" s="115">
        <v>13</v>
      </c>
      <c r="F194" s="115"/>
      <c r="G194" s="116"/>
      <c r="H194" s="117" t="s">
        <v>39</v>
      </c>
      <c r="I194" s="37">
        <v>0</v>
      </c>
      <c r="J194" s="38">
        <f t="shared" si="55"/>
        <v>0</v>
      </c>
      <c r="K194" s="39">
        <v>0</v>
      </c>
      <c r="L194" s="40">
        <f t="shared" si="56"/>
        <v>0</v>
      </c>
      <c r="M194" s="40">
        <f t="shared" si="57"/>
        <v>0</v>
      </c>
      <c r="N194" s="40">
        <v>0</v>
      </c>
      <c r="O194" s="40">
        <f t="shared" si="58"/>
        <v>0</v>
      </c>
      <c r="P194" s="40">
        <f t="shared" si="59"/>
        <v>0</v>
      </c>
      <c r="Q194" s="30">
        <f t="shared" si="60"/>
        <v>0</v>
      </c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  <c r="AU194" s="143"/>
      <c r="AV194" s="143"/>
      <c r="AW194" s="143"/>
      <c r="AX194" s="143"/>
      <c r="AY194" s="143"/>
      <c r="AZ194" s="143"/>
      <c r="BA194" s="143"/>
      <c r="BB194" s="143"/>
      <c r="BC194" s="143"/>
      <c r="BD194" s="143"/>
      <c r="BE194" s="143"/>
      <c r="BF194" s="143"/>
      <c r="BG194" s="143"/>
      <c r="BH194" s="143"/>
      <c r="BI194" s="143"/>
      <c r="BJ194" s="143"/>
      <c r="BK194" s="143"/>
      <c r="BL194" s="143"/>
      <c r="BM194" s="143"/>
      <c r="BN194" s="143"/>
      <c r="BO194" s="143"/>
      <c r="BP194" s="143"/>
      <c r="BQ194" s="143"/>
      <c r="BR194" s="143"/>
      <c r="BS194" s="143"/>
      <c r="BT194" s="143"/>
      <c r="BU194" s="143"/>
      <c r="BV194" s="143"/>
      <c r="BW194" s="143"/>
      <c r="BX194" s="143"/>
      <c r="BY194" s="143"/>
      <c r="BZ194" s="143"/>
      <c r="CA194" s="143"/>
      <c r="CB194" s="143"/>
      <c r="CC194" s="143"/>
      <c r="CD194" s="143"/>
      <c r="CE194" s="143"/>
      <c r="CF194" s="143"/>
      <c r="CG194" s="143"/>
      <c r="CH194" s="143"/>
      <c r="CI194" s="143"/>
      <c r="CJ194" s="143"/>
      <c r="CK194" s="143"/>
      <c r="CL194" s="143"/>
      <c r="CM194" s="143"/>
      <c r="CN194" s="143"/>
      <c r="CO194" s="143"/>
      <c r="CP194" s="143"/>
      <c r="CQ194" s="143"/>
      <c r="CR194" s="143"/>
      <c r="CS194" s="143"/>
      <c r="CT194" s="143"/>
      <c r="CU194" s="143"/>
      <c r="CV194" s="143"/>
      <c r="CW194" s="143"/>
      <c r="CX194" s="143"/>
      <c r="CY194" s="143"/>
      <c r="CZ194" s="143"/>
      <c r="DA194" s="143"/>
      <c r="DB194" s="143"/>
      <c r="DC194" s="143"/>
      <c r="DD194" s="143"/>
      <c r="DE194" s="143"/>
      <c r="DF194" s="143"/>
      <c r="DG194" s="143"/>
      <c r="DH194" s="143"/>
      <c r="DI194" s="143"/>
      <c r="DJ194" s="143"/>
      <c r="DK194" s="143"/>
      <c r="DL194" s="143"/>
      <c r="DM194" s="143"/>
      <c r="DN194" s="143"/>
      <c r="DO194" s="143"/>
      <c r="DP194" s="143"/>
      <c r="DQ194" s="143"/>
      <c r="DR194" s="143"/>
      <c r="DS194" s="143"/>
      <c r="DT194" s="143"/>
      <c r="DU194" s="143"/>
      <c r="DV194" s="143"/>
      <c r="DW194" s="143"/>
      <c r="DX194" s="143"/>
      <c r="DY194" s="143"/>
      <c r="DZ194" s="143"/>
      <c r="EA194" s="143"/>
      <c r="EB194" s="143"/>
      <c r="EC194" s="143"/>
      <c r="ED194" s="143"/>
      <c r="EE194" s="143"/>
      <c r="EF194" s="143"/>
      <c r="EG194" s="143"/>
      <c r="EH194" s="143"/>
      <c r="EI194" s="143"/>
      <c r="EJ194" s="143"/>
      <c r="EK194" s="143"/>
      <c r="EL194" s="143"/>
      <c r="EM194" s="143"/>
      <c r="EN194" s="143"/>
      <c r="EO194" s="143"/>
      <c r="EP194" s="143"/>
      <c r="EQ194" s="143"/>
      <c r="ER194" s="143"/>
      <c r="ES194" s="143"/>
      <c r="ET194" s="143"/>
      <c r="EU194" s="143"/>
      <c r="EV194" s="143"/>
      <c r="EW194" s="143"/>
      <c r="EX194" s="143"/>
      <c r="EY194" s="143"/>
      <c r="EZ194" s="143"/>
      <c r="FA194" s="143"/>
      <c r="FB194" s="143"/>
      <c r="FC194" s="143"/>
    </row>
    <row r="195" spans="1:159" s="73" customFormat="1">
      <c r="A195" s="74">
        <f>IF(F195&lt;&gt;"",1+MAX($A$2:A194),"")</f>
        <v>150</v>
      </c>
      <c r="B195" s="32"/>
      <c r="C195" s="36"/>
      <c r="D195" s="119" t="s">
        <v>145</v>
      </c>
      <c r="E195" s="120">
        <v>189</v>
      </c>
      <c r="F195" s="63">
        <v>0.1</v>
      </c>
      <c r="G195" s="64">
        <f t="shared" ref="G195:G202" si="63">E195*(1+F195)</f>
        <v>207.9</v>
      </c>
      <c r="H195" s="71" t="s">
        <v>37</v>
      </c>
      <c r="I195" s="37">
        <v>0</v>
      </c>
      <c r="J195" s="38">
        <f t="shared" si="55"/>
        <v>0</v>
      </c>
      <c r="K195" s="39">
        <v>0</v>
      </c>
      <c r="L195" s="40">
        <f t="shared" si="56"/>
        <v>0</v>
      </c>
      <c r="M195" s="40">
        <f t="shared" si="57"/>
        <v>0</v>
      </c>
      <c r="N195" s="40">
        <v>0</v>
      </c>
      <c r="O195" s="40">
        <f t="shared" si="58"/>
        <v>0</v>
      </c>
      <c r="P195" s="40">
        <f t="shared" si="59"/>
        <v>0</v>
      </c>
      <c r="Q195" s="30">
        <f t="shared" si="60"/>
        <v>0</v>
      </c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  <c r="AU195" s="143"/>
      <c r="AV195" s="143"/>
      <c r="AW195" s="143"/>
      <c r="AX195" s="143"/>
      <c r="AY195" s="143"/>
      <c r="AZ195" s="143"/>
      <c r="BA195" s="143"/>
      <c r="BB195" s="143"/>
      <c r="BC195" s="143"/>
      <c r="BD195" s="143"/>
      <c r="BE195" s="143"/>
      <c r="BF195" s="143"/>
      <c r="BG195" s="143"/>
      <c r="BH195" s="143"/>
      <c r="BI195" s="143"/>
      <c r="BJ195" s="143"/>
      <c r="BK195" s="143"/>
      <c r="BL195" s="143"/>
      <c r="BM195" s="143"/>
      <c r="BN195" s="143"/>
      <c r="BO195" s="143"/>
      <c r="BP195" s="143"/>
      <c r="BQ195" s="143"/>
      <c r="BR195" s="143"/>
      <c r="BS195" s="143"/>
      <c r="BT195" s="143"/>
      <c r="BU195" s="143"/>
      <c r="BV195" s="143"/>
      <c r="BW195" s="143"/>
      <c r="BX195" s="143"/>
      <c r="BY195" s="143"/>
      <c r="BZ195" s="143"/>
      <c r="CA195" s="143"/>
      <c r="CB195" s="143"/>
      <c r="CC195" s="143"/>
      <c r="CD195" s="143"/>
      <c r="CE195" s="143"/>
      <c r="CF195" s="143"/>
      <c r="CG195" s="143"/>
      <c r="CH195" s="143"/>
      <c r="CI195" s="143"/>
      <c r="CJ195" s="143"/>
      <c r="CK195" s="143"/>
      <c r="CL195" s="143"/>
      <c r="CM195" s="143"/>
      <c r="CN195" s="143"/>
      <c r="CO195" s="143"/>
      <c r="CP195" s="143"/>
      <c r="CQ195" s="143"/>
      <c r="CR195" s="143"/>
      <c r="CS195" s="143"/>
      <c r="CT195" s="143"/>
      <c r="CU195" s="143"/>
      <c r="CV195" s="143"/>
      <c r="CW195" s="143"/>
      <c r="CX195" s="143"/>
      <c r="CY195" s="143"/>
      <c r="CZ195" s="143"/>
      <c r="DA195" s="143"/>
      <c r="DB195" s="143"/>
      <c r="DC195" s="143"/>
      <c r="DD195" s="143"/>
      <c r="DE195" s="143"/>
      <c r="DF195" s="143"/>
      <c r="DG195" s="143"/>
      <c r="DH195" s="143"/>
      <c r="DI195" s="143"/>
      <c r="DJ195" s="143"/>
      <c r="DK195" s="143"/>
      <c r="DL195" s="143"/>
      <c r="DM195" s="143"/>
      <c r="DN195" s="143"/>
      <c r="DO195" s="143"/>
      <c r="DP195" s="143"/>
      <c r="DQ195" s="143"/>
      <c r="DR195" s="143"/>
      <c r="DS195" s="143"/>
      <c r="DT195" s="143"/>
      <c r="DU195" s="143"/>
      <c r="DV195" s="143"/>
      <c r="DW195" s="143"/>
      <c r="DX195" s="143"/>
      <c r="DY195" s="143"/>
      <c r="DZ195" s="143"/>
      <c r="EA195" s="143"/>
      <c r="EB195" s="143"/>
      <c r="EC195" s="143"/>
      <c r="ED195" s="143"/>
      <c r="EE195" s="143"/>
      <c r="EF195" s="143"/>
      <c r="EG195" s="143"/>
      <c r="EH195" s="143"/>
      <c r="EI195" s="143"/>
      <c r="EJ195" s="143"/>
      <c r="EK195" s="143"/>
      <c r="EL195" s="143"/>
      <c r="EM195" s="143"/>
      <c r="EN195" s="143"/>
      <c r="EO195" s="143"/>
      <c r="EP195" s="143"/>
      <c r="EQ195" s="143"/>
      <c r="ER195" s="143"/>
      <c r="ES195" s="143"/>
      <c r="ET195" s="143"/>
      <c r="EU195" s="143"/>
      <c r="EV195" s="143"/>
      <c r="EW195" s="143"/>
      <c r="EX195" s="143"/>
      <c r="EY195" s="143"/>
      <c r="EZ195" s="143"/>
      <c r="FA195" s="143"/>
      <c r="FB195" s="143"/>
      <c r="FC195" s="143"/>
    </row>
    <row r="196" spans="1:159" s="73" customFormat="1">
      <c r="A196" s="74">
        <f>IF(F196&lt;&gt;"",1+MAX($A$2:A195),"")</f>
        <v>151</v>
      </c>
      <c r="B196" s="32"/>
      <c r="C196" s="36"/>
      <c r="D196" s="121" t="s">
        <v>107</v>
      </c>
      <c r="E196" s="120">
        <f>ROUNDUP(E195/32,0)</f>
        <v>6</v>
      </c>
      <c r="F196" s="63">
        <v>0</v>
      </c>
      <c r="G196" s="64">
        <f t="shared" si="63"/>
        <v>6</v>
      </c>
      <c r="H196" s="65" t="s">
        <v>38</v>
      </c>
      <c r="I196" s="37">
        <v>0</v>
      </c>
      <c r="J196" s="38">
        <f t="shared" si="55"/>
        <v>0</v>
      </c>
      <c r="K196" s="39">
        <v>0</v>
      </c>
      <c r="L196" s="40">
        <f t="shared" si="56"/>
        <v>0</v>
      </c>
      <c r="M196" s="40">
        <f t="shared" si="57"/>
        <v>0</v>
      </c>
      <c r="N196" s="40">
        <v>0</v>
      </c>
      <c r="O196" s="40">
        <f t="shared" si="58"/>
        <v>0</v>
      </c>
      <c r="P196" s="40">
        <f t="shared" si="59"/>
        <v>0</v>
      </c>
      <c r="Q196" s="30">
        <f t="shared" si="60"/>
        <v>0</v>
      </c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  <c r="AU196" s="143"/>
      <c r="AV196" s="143"/>
      <c r="AW196" s="143"/>
      <c r="AX196" s="143"/>
      <c r="AY196" s="143"/>
      <c r="AZ196" s="143"/>
      <c r="BA196" s="143"/>
      <c r="BB196" s="143"/>
      <c r="BC196" s="143"/>
      <c r="BD196" s="143"/>
      <c r="BE196" s="143"/>
      <c r="BF196" s="143"/>
      <c r="BG196" s="143"/>
      <c r="BH196" s="143"/>
      <c r="BI196" s="143"/>
      <c r="BJ196" s="143"/>
      <c r="BK196" s="143"/>
      <c r="BL196" s="143"/>
      <c r="BM196" s="143"/>
      <c r="BN196" s="143"/>
      <c r="BO196" s="143"/>
      <c r="BP196" s="143"/>
      <c r="BQ196" s="143"/>
      <c r="BR196" s="143"/>
      <c r="BS196" s="143"/>
      <c r="BT196" s="143"/>
      <c r="BU196" s="143"/>
      <c r="BV196" s="143"/>
      <c r="BW196" s="143"/>
      <c r="BX196" s="143"/>
      <c r="BY196" s="143"/>
      <c r="BZ196" s="143"/>
      <c r="CA196" s="143"/>
      <c r="CB196" s="143"/>
      <c r="CC196" s="143"/>
      <c r="CD196" s="143"/>
      <c r="CE196" s="143"/>
      <c r="CF196" s="143"/>
      <c r="CG196" s="143"/>
      <c r="CH196" s="143"/>
      <c r="CI196" s="143"/>
      <c r="CJ196" s="143"/>
      <c r="CK196" s="143"/>
      <c r="CL196" s="143"/>
      <c r="CM196" s="143"/>
      <c r="CN196" s="143"/>
      <c r="CO196" s="143"/>
      <c r="CP196" s="143"/>
      <c r="CQ196" s="143"/>
      <c r="CR196" s="143"/>
      <c r="CS196" s="143"/>
      <c r="CT196" s="143"/>
      <c r="CU196" s="143"/>
      <c r="CV196" s="143"/>
      <c r="CW196" s="143"/>
      <c r="CX196" s="143"/>
      <c r="CY196" s="143"/>
      <c r="CZ196" s="143"/>
      <c r="DA196" s="143"/>
      <c r="DB196" s="143"/>
      <c r="DC196" s="143"/>
      <c r="DD196" s="143"/>
      <c r="DE196" s="143"/>
      <c r="DF196" s="143"/>
      <c r="DG196" s="143"/>
      <c r="DH196" s="143"/>
      <c r="DI196" s="143"/>
      <c r="DJ196" s="143"/>
      <c r="DK196" s="143"/>
      <c r="DL196" s="143"/>
      <c r="DM196" s="143"/>
      <c r="DN196" s="143"/>
      <c r="DO196" s="143"/>
      <c r="DP196" s="143"/>
      <c r="DQ196" s="143"/>
      <c r="DR196" s="143"/>
      <c r="DS196" s="143"/>
      <c r="DT196" s="143"/>
      <c r="DU196" s="143"/>
      <c r="DV196" s="143"/>
      <c r="DW196" s="143"/>
      <c r="DX196" s="143"/>
      <c r="DY196" s="143"/>
      <c r="DZ196" s="143"/>
      <c r="EA196" s="143"/>
      <c r="EB196" s="143"/>
      <c r="EC196" s="143"/>
      <c r="ED196" s="143"/>
      <c r="EE196" s="143"/>
      <c r="EF196" s="143"/>
      <c r="EG196" s="143"/>
      <c r="EH196" s="143"/>
      <c r="EI196" s="143"/>
      <c r="EJ196" s="143"/>
      <c r="EK196" s="143"/>
      <c r="EL196" s="143"/>
      <c r="EM196" s="143"/>
      <c r="EN196" s="143"/>
      <c r="EO196" s="143"/>
      <c r="EP196" s="143"/>
      <c r="EQ196" s="143"/>
      <c r="ER196" s="143"/>
      <c r="ES196" s="143"/>
      <c r="ET196" s="143"/>
      <c r="EU196" s="143"/>
      <c r="EV196" s="143"/>
      <c r="EW196" s="143"/>
      <c r="EX196" s="143"/>
      <c r="EY196" s="143"/>
      <c r="EZ196" s="143"/>
      <c r="FA196" s="143"/>
      <c r="FB196" s="143"/>
      <c r="FC196" s="143"/>
    </row>
    <row r="197" spans="1:159" s="73" customFormat="1">
      <c r="A197" s="74">
        <f>IF(F197&lt;&gt;"",1+MAX($A$2:A196),"")</f>
        <v>152</v>
      </c>
      <c r="B197" s="32"/>
      <c r="C197" s="36"/>
      <c r="D197" s="121" t="s">
        <v>110</v>
      </c>
      <c r="E197" s="120">
        <f>ROUNDUP(E195*1.33,0)</f>
        <v>252</v>
      </c>
      <c r="F197" s="63">
        <v>0</v>
      </c>
      <c r="G197" s="64">
        <f t="shared" si="63"/>
        <v>252</v>
      </c>
      <c r="H197" s="65" t="s">
        <v>38</v>
      </c>
      <c r="I197" s="37">
        <v>0</v>
      </c>
      <c r="J197" s="38">
        <f t="shared" si="55"/>
        <v>0</v>
      </c>
      <c r="K197" s="39">
        <v>0</v>
      </c>
      <c r="L197" s="40">
        <f t="shared" si="56"/>
        <v>0</v>
      </c>
      <c r="M197" s="40">
        <f t="shared" si="57"/>
        <v>0</v>
      </c>
      <c r="N197" s="40">
        <v>0</v>
      </c>
      <c r="O197" s="40">
        <f t="shared" si="58"/>
        <v>0</v>
      </c>
      <c r="P197" s="40">
        <f t="shared" si="59"/>
        <v>0</v>
      </c>
      <c r="Q197" s="30">
        <f t="shared" si="60"/>
        <v>0</v>
      </c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  <c r="AU197" s="143"/>
      <c r="AV197" s="143"/>
      <c r="AW197" s="143"/>
      <c r="AX197" s="143"/>
      <c r="AY197" s="143"/>
      <c r="AZ197" s="143"/>
      <c r="BA197" s="143"/>
      <c r="BB197" s="143"/>
      <c r="BC197" s="143"/>
      <c r="BD197" s="143"/>
      <c r="BE197" s="143"/>
      <c r="BF197" s="143"/>
      <c r="BG197" s="143"/>
      <c r="BH197" s="143"/>
      <c r="BI197" s="143"/>
      <c r="BJ197" s="143"/>
      <c r="BK197" s="143"/>
      <c r="BL197" s="143"/>
      <c r="BM197" s="143"/>
      <c r="BN197" s="143"/>
      <c r="BO197" s="143"/>
      <c r="BP197" s="143"/>
      <c r="BQ197" s="143"/>
      <c r="BR197" s="143"/>
      <c r="BS197" s="143"/>
      <c r="BT197" s="143"/>
      <c r="BU197" s="143"/>
      <c r="BV197" s="143"/>
      <c r="BW197" s="143"/>
      <c r="BX197" s="143"/>
      <c r="BY197" s="143"/>
      <c r="BZ197" s="143"/>
      <c r="CA197" s="143"/>
      <c r="CB197" s="143"/>
      <c r="CC197" s="143"/>
      <c r="CD197" s="143"/>
      <c r="CE197" s="143"/>
      <c r="CF197" s="143"/>
      <c r="CG197" s="143"/>
      <c r="CH197" s="143"/>
      <c r="CI197" s="143"/>
      <c r="CJ197" s="143"/>
      <c r="CK197" s="143"/>
      <c r="CL197" s="143"/>
      <c r="CM197" s="143"/>
      <c r="CN197" s="143"/>
      <c r="CO197" s="143"/>
      <c r="CP197" s="143"/>
      <c r="CQ197" s="143"/>
      <c r="CR197" s="143"/>
      <c r="CS197" s="143"/>
      <c r="CT197" s="143"/>
      <c r="CU197" s="143"/>
      <c r="CV197" s="143"/>
      <c r="CW197" s="143"/>
      <c r="CX197" s="143"/>
      <c r="CY197" s="143"/>
      <c r="CZ197" s="143"/>
      <c r="DA197" s="143"/>
      <c r="DB197" s="143"/>
      <c r="DC197" s="143"/>
      <c r="DD197" s="143"/>
      <c r="DE197" s="143"/>
      <c r="DF197" s="143"/>
      <c r="DG197" s="143"/>
      <c r="DH197" s="143"/>
      <c r="DI197" s="143"/>
      <c r="DJ197" s="143"/>
      <c r="DK197" s="143"/>
      <c r="DL197" s="143"/>
      <c r="DM197" s="143"/>
      <c r="DN197" s="143"/>
      <c r="DO197" s="143"/>
      <c r="DP197" s="143"/>
      <c r="DQ197" s="143"/>
      <c r="DR197" s="143"/>
      <c r="DS197" s="143"/>
      <c r="DT197" s="143"/>
      <c r="DU197" s="143"/>
      <c r="DV197" s="143"/>
      <c r="DW197" s="143"/>
      <c r="DX197" s="143"/>
      <c r="DY197" s="143"/>
      <c r="DZ197" s="143"/>
      <c r="EA197" s="143"/>
      <c r="EB197" s="143"/>
      <c r="EC197" s="143"/>
      <c r="ED197" s="143"/>
      <c r="EE197" s="143"/>
      <c r="EF197" s="143"/>
      <c r="EG197" s="143"/>
      <c r="EH197" s="143"/>
      <c r="EI197" s="143"/>
      <c r="EJ197" s="143"/>
      <c r="EK197" s="143"/>
      <c r="EL197" s="143"/>
      <c r="EM197" s="143"/>
      <c r="EN197" s="143"/>
      <c r="EO197" s="143"/>
      <c r="EP197" s="143"/>
      <c r="EQ197" s="143"/>
      <c r="ER197" s="143"/>
      <c r="ES197" s="143"/>
      <c r="ET197" s="143"/>
      <c r="EU197" s="143"/>
      <c r="EV197" s="143"/>
      <c r="EW197" s="143"/>
      <c r="EX197" s="143"/>
      <c r="EY197" s="143"/>
      <c r="EZ197" s="143"/>
      <c r="FA197" s="143"/>
      <c r="FB197" s="143"/>
      <c r="FC197" s="143"/>
    </row>
    <row r="198" spans="1:159" s="73" customFormat="1">
      <c r="A198" s="74">
        <f>IF(F198&lt;&gt;"",1+MAX($A$2:A197),"")</f>
        <v>153</v>
      </c>
      <c r="B198" s="32"/>
      <c r="C198" s="36"/>
      <c r="D198" s="121" t="s">
        <v>111</v>
      </c>
      <c r="E198" s="120">
        <f>ROUNDUP(E196*16,0)</f>
        <v>96</v>
      </c>
      <c r="F198" s="63">
        <v>0.05</v>
      </c>
      <c r="G198" s="64">
        <f t="shared" si="63"/>
        <v>100.80000000000001</v>
      </c>
      <c r="H198" s="65" t="s">
        <v>39</v>
      </c>
      <c r="I198" s="37">
        <v>0</v>
      </c>
      <c r="J198" s="38">
        <f t="shared" si="55"/>
        <v>0</v>
      </c>
      <c r="K198" s="39">
        <v>0</v>
      </c>
      <c r="L198" s="40">
        <f t="shared" si="56"/>
        <v>0</v>
      </c>
      <c r="M198" s="40">
        <f t="shared" si="57"/>
        <v>0</v>
      </c>
      <c r="N198" s="40">
        <v>0</v>
      </c>
      <c r="O198" s="40">
        <f t="shared" si="58"/>
        <v>0</v>
      </c>
      <c r="P198" s="40">
        <f t="shared" si="59"/>
        <v>0</v>
      </c>
      <c r="Q198" s="30">
        <f t="shared" si="60"/>
        <v>0</v>
      </c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  <c r="AU198" s="143"/>
      <c r="AV198" s="143"/>
      <c r="AW198" s="143"/>
      <c r="AX198" s="143"/>
      <c r="AY198" s="143"/>
      <c r="AZ198" s="143"/>
      <c r="BA198" s="143"/>
      <c r="BB198" s="143"/>
      <c r="BC198" s="143"/>
      <c r="BD198" s="143"/>
      <c r="BE198" s="143"/>
      <c r="BF198" s="143"/>
      <c r="BG198" s="143"/>
      <c r="BH198" s="143"/>
      <c r="BI198" s="143"/>
      <c r="BJ198" s="143"/>
      <c r="BK198" s="143"/>
      <c r="BL198" s="143"/>
      <c r="BM198" s="143"/>
      <c r="BN198" s="143"/>
      <c r="BO198" s="143"/>
      <c r="BP198" s="143"/>
      <c r="BQ198" s="143"/>
      <c r="BR198" s="143"/>
      <c r="BS198" s="143"/>
      <c r="BT198" s="143"/>
      <c r="BU198" s="143"/>
      <c r="BV198" s="143"/>
      <c r="BW198" s="143"/>
      <c r="BX198" s="143"/>
      <c r="BY198" s="143"/>
      <c r="BZ198" s="143"/>
      <c r="CA198" s="143"/>
      <c r="CB198" s="143"/>
      <c r="CC198" s="143"/>
      <c r="CD198" s="143"/>
      <c r="CE198" s="143"/>
      <c r="CF198" s="143"/>
      <c r="CG198" s="143"/>
      <c r="CH198" s="143"/>
      <c r="CI198" s="143"/>
      <c r="CJ198" s="143"/>
      <c r="CK198" s="143"/>
      <c r="CL198" s="143"/>
      <c r="CM198" s="143"/>
      <c r="CN198" s="143"/>
      <c r="CO198" s="143"/>
      <c r="CP198" s="143"/>
      <c r="CQ198" s="143"/>
      <c r="CR198" s="143"/>
      <c r="CS198" s="143"/>
      <c r="CT198" s="143"/>
      <c r="CU198" s="143"/>
      <c r="CV198" s="143"/>
      <c r="CW198" s="143"/>
      <c r="CX198" s="143"/>
      <c r="CY198" s="143"/>
      <c r="CZ198" s="143"/>
      <c r="DA198" s="143"/>
      <c r="DB198" s="143"/>
      <c r="DC198" s="143"/>
      <c r="DD198" s="143"/>
      <c r="DE198" s="143"/>
      <c r="DF198" s="143"/>
      <c r="DG198" s="143"/>
      <c r="DH198" s="143"/>
      <c r="DI198" s="143"/>
      <c r="DJ198" s="143"/>
      <c r="DK198" s="143"/>
      <c r="DL198" s="143"/>
      <c r="DM198" s="143"/>
      <c r="DN198" s="143"/>
      <c r="DO198" s="143"/>
      <c r="DP198" s="143"/>
      <c r="DQ198" s="143"/>
      <c r="DR198" s="143"/>
      <c r="DS198" s="143"/>
      <c r="DT198" s="143"/>
      <c r="DU198" s="143"/>
      <c r="DV198" s="143"/>
      <c r="DW198" s="143"/>
      <c r="DX198" s="143"/>
      <c r="DY198" s="143"/>
      <c r="DZ198" s="143"/>
      <c r="EA198" s="143"/>
      <c r="EB198" s="143"/>
      <c r="EC198" s="143"/>
      <c r="ED198" s="143"/>
      <c r="EE198" s="143"/>
      <c r="EF198" s="143"/>
      <c r="EG198" s="143"/>
      <c r="EH198" s="143"/>
      <c r="EI198" s="143"/>
      <c r="EJ198" s="143"/>
      <c r="EK198" s="143"/>
      <c r="EL198" s="143"/>
      <c r="EM198" s="143"/>
      <c r="EN198" s="143"/>
      <c r="EO198" s="143"/>
      <c r="EP198" s="143"/>
      <c r="EQ198" s="143"/>
      <c r="ER198" s="143"/>
      <c r="ES198" s="143"/>
      <c r="ET198" s="143"/>
      <c r="EU198" s="143"/>
      <c r="EV198" s="143"/>
      <c r="EW198" s="143"/>
      <c r="EX198" s="143"/>
      <c r="EY198" s="143"/>
      <c r="EZ198" s="143"/>
      <c r="FA198" s="143"/>
      <c r="FB198" s="143"/>
      <c r="FC198" s="143"/>
    </row>
    <row r="199" spans="1:159" s="73" customFormat="1">
      <c r="A199" s="74">
        <f>IF(F199&lt;&gt;"",1+MAX($A$2:A198),"")</f>
        <v>154</v>
      </c>
      <c r="B199" s="32"/>
      <c r="C199" s="36"/>
      <c r="D199" s="121" t="s">
        <v>112</v>
      </c>
      <c r="E199" s="120">
        <f>E195*0.084</f>
        <v>15.876000000000001</v>
      </c>
      <c r="F199" s="35">
        <v>0.05</v>
      </c>
      <c r="G199" s="64">
        <f t="shared" si="63"/>
        <v>16.669800000000002</v>
      </c>
      <c r="H199" s="65" t="s">
        <v>113</v>
      </c>
      <c r="I199" s="37">
        <v>0</v>
      </c>
      <c r="J199" s="38">
        <f t="shared" si="55"/>
        <v>0</v>
      </c>
      <c r="K199" s="39">
        <v>0</v>
      </c>
      <c r="L199" s="40">
        <f t="shared" si="56"/>
        <v>0</v>
      </c>
      <c r="M199" s="40">
        <f t="shared" si="57"/>
        <v>0</v>
      </c>
      <c r="N199" s="40">
        <v>0</v>
      </c>
      <c r="O199" s="40">
        <f t="shared" si="58"/>
        <v>0</v>
      </c>
      <c r="P199" s="40">
        <f t="shared" si="59"/>
        <v>0</v>
      </c>
      <c r="Q199" s="30">
        <f t="shared" si="60"/>
        <v>0</v>
      </c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  <c r="AU199" s="143"/>
      <c r="AV199" s="143"/>
      <c r="AW199" s="143"/>
      <c r="AX199" s="143"/>
      <c r="AY199" s="143"/>
      <c r="AZ199" s="143"/>
      <c r="BA199" s="143"/>
      <c r="BB199" s="143"/>
      <c r="BC199" s="143"/>
      <c r="BD199" s="143"/>
      <c r="BE199" s="143"/>
      <c r="BF199" s="143"/>
      <c r="BG199" s="143"/>
      <c r="BH199" s="143"/>
      <c r="BI199" s="143"/>
      <c r="BJ199" s="143"/>
      <c r="BK199" s="143"/>
      <c r="BL199" s="143"/>
      <c r="BM199" s="143"/>
      <c r="BN199" s="143"/>
      <c r="BO199" s="143"/>
      <c r="BP199" s="143"/>
      <c r="BQ199" s="143"/>
      <c r="BR199" s="143"/>
      <c r="BS199" s="143"/>
      <c r="BT199" s="143"/>
      <c r="BU199" s="143"/>
      <c r="BV199" s="143"/>
      <c r="BW199" s="143"/>
      <c r="BX199" s="143"/>
      <c r="BY199" s="143"/>
      <c r="BZ199" s="143"/>
      <c r="CA199" s="143"/>
      <c r="CB199" s="143"/>
      <c r="CC199" s="143"/>
      <c r="CD199" s="143"/>
      <c r="CE199" s="143"/>
      <c r="CF199" s="143"/>
      <c r="CG199" s="143"/>
      <c r="CH199" s="143"/>
      <c r="CI199" s="143"/>
      <c r="CJ199" s="143"/>
      <c r="CK199" s="143"/>
      <c r="CL199" s="143"/>
      <c r="CM199" s="143"/>
      <c r="CN199" s="143"/>
      <c r="CO199" s="143"/>
      <c r="CP199" s="143"/>
      <c r="CQ199" s="143"/>
      <c r="CR199" s="143"/>
      <c r="CS199" s="143"/>
      <c r="CT199" s="143"/>
      <c r="CU199" s="143"/>
      <c r="CV199" s="143"/>
      <c r="CW199" s="143"/>
      <c r="CX199" s="143"/>
      <c r="CY199" s="143"/>
      <c r="CZ199" s="143"/>
      <c r="DA199" s="143"/>
      <c r="DB199" s="143"/>
      <c r="DC199" s="143"/>
      <c r="DD199" s="143"/>
      <c r="DE199" s="143"/>
      <c r="DF199" s="143"/>
      <c r="DG199" s="143"/>
      <c r="DH199" s="143"/>
      <c r="DI199" s="143"/>
      <c r="DJ199" s="143"/>
      <c r="DK199" s="143"/>
      <c r="DL199" s="143"/>
      <c r="DM199" s="143"/>
      <c r="DN199" s="143"/>
      <c r="DO199" s="143"/>
      <c r="DP199" s="143"/>
      <c r="DQ199" s="143"/>
      <c r="DR199" s="143"/>
      <c r="DS199" s="143"/>
      <c r="DT199" s="143"/>
      <c r="DU199" s="143"/>
      <c r="DV199" s="143"/>
      <c r="DW199" s="143"/>
      <c r="DX199" s="143"/>
      <c r="DY199" s="143"/>
      <c r="DZ199" s="143"/>
      <c r="EA199" s="143"/>
      <c r="EB199" s="143"/>
      <c r="EC199" s="143"/>
      <c r="ED199" s="143"/>
      <c r="EE199" s="143"/>
      <c r="EF199" s="143"/>
      <c r="EG199" s="143"/>
      <c r="EH199" s="143"/>
      <c r="EI199" s="143"/>
      <c r="EJ199" s="143"/>
      <c r="EK199" s="143"/>
      <c r="EL199" s="143"/>
      <c r="EM199" s="143"/>
      <c r="EN199" s="143"/>
      <c r="EO199" s="143"/>
      <c r="EP199" s="143"/>
      <c r="EQ199" s="143"/>
      <c r="ER199" s="143"/>
      <c r="ES199" s="143"/>
      <c r="ET199" s="143"/>
      <c r="EU199" s="143"/>
      <c r="EV199" s="143"/>
      <c r="EW199" s="143"/>
      <c r="EX199" s="143"/>
      <c r="EY199" s="143"/>
      <c r="EZ199" s="143"/>
      <c r="FA199" s="143"/>
      <c r="FB199" s="143"/>
      <c r="FC199" s="143"/>
    </row>
    <row r="200" spans="1:159" s="73" customFormat="1">
      <c r="A200" s="74">
        <f>IF(F200&lt;&gt;"",1+MAX($A$2:A199),"")</f>
        <v>155</v>
      </c>
      <c r="B200" s="32"/>
      <c r="C200" s="36"/>
      <c r="D200" s="119" t="s">
        <v>130</v>
      </c>
      <c r="E200" s="120">
        <f>189/2</f>
        <v>94.5</v>
      </c>
      <c r="F200" s="63">
        <v>0.05</v>
      </c>
      <c r="G200" s="64">
        <f t="shared" si="63"/>
        <v>99.225000000000009</v>
      </c>
      <c r="H200" s="71" t="s">
        <v>39</v>
      </c>
      <c r="I200" s="37">
        <v>0</v>
      </c>
      <c r="J200" s="38">
        <f t="shared" si="55"/>
        <v>0</v>
      </c>
      <c r="K200" s="39">
        <v>0</v>
      </c>
      <c r="L200" s="40">
        <f t="shared" si="56"/>
        <v>0</v>
      </c>
      <c r="M200" s="40">
        <f t="shared" si="57"/>
        <v>0</v>
      </c>
      <c r="N200" s="40">
        <v>0</v>
      </c>
      <c r="O200" s="40">
        <f t="shared" si="58"/>
        <v>0</v>
      </c>
      <c r="P200" s="40">
        <f t="shared" si="59"/>
        <v>0</v>
      </c>
      <c r="Q200" s="30">
        <f t="shared" si="60"/>
        <v>0</v>
      </c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  <c r="AU200" s="143"/>
      <c r="AV200" s="143"/>
      <c r="AW200" s="143"/>
      <c r="AX200" s="143"/>
      <c r="AY200" s="143"/>
      <c r="AZ200" s="143"/>
      <c r="BA200" s="143"/>
      <c r="BB200" s="143"/>
      <c r="BC200" s="143"/>
      <c r="BD200" s="143"/>
      <c r="BE200" s="143"/>
      <c r="BF200" s="143"/>
      <c r="BG200" s="143"/>
      <c r="BH200" s="143"/>
      <c r="BI200" s="143"/>
      <c r="BJ200" s="143"/>
      <c r="BK200" s="143"/>
      <c r="BL200" s="143"/>
      <c r="BM200" s="143"/>
      <c r="BN200" s="143"/>
      <c r="BO200" s="143"/>
      <c r="BP200" s="143"/>
      <c r="BQ200" s="143"/>
      <c r="BR200" s="143"/>
      <c r="BS200" s="143"/>
      <c r="BT200" s="143"/>
      <c r="BU200" s="143"/>
      <c r="BV200" s="143"/>
      <c r="BW200" s="143"/>
      <c r="BX200" s="143"/>
      <c r="BY200" s="143"/>
      <c r="BZ200" s="143"/>
      <c r="CA200" s="143"/>
      <c r="CB200" s="143"/>
      <c r="CC200" s="143"/>
      <c r="CD200" s="143"/>
      <c r="CE200" s="143"/>
      <c r="CF200" s="143"/>
      <c r="CG200" s="143"/>
      <c r="CH200" s="143"/>
      <c r="CI200" s="143"/>
      <c r="CJ200" s="143"/>
      <c r="CK200" s="143"/>
      <c r="CL200" s="143"/>
      <c r="CM200" s="143"/>
      <c r="CN200" s="143"/>
      <c r="CO200" s="143"/>
      <c r="CP200" s="143"/>
      <c r="CQ200" s="143"/>
      <c r="CR200" s="143"/>
      <c r="CS200" s="143"/>
      <c r="CT200" s="143"/>
      <c r="CU200" s="143"/>
      <c r="CV200" s="143"/>
      <c r="CW200" s="143"/>
      <c r="CX200" s="143"/>
      <c r="CY200" s="143"/>
      <c r="CZ200" s="143"/>
      <c r="DA200" s="143"/>
      <c r="DB200" s="143"/>
      <c r="DC200" s="143"/>
      <c r="DD200" s="143"/>
      <c r="DE200" s="143"/>
      <c r="DF200" s="143"/>
      <c r="DG200" s="143"/>
      <c r="DH200" s="143"/>
      <c r="DI200" s="143"/>
      <c r="DJ200" s="143"/>
      <c r="DK200" s="143"/>
      <c r="DL200" s="143"/>
      <c r="DM200" s="143"/>
      <c r="DN200" s="143"/>
      <c r="DO200" s="143"/>
      <c r="DP200" s="143"/>
      <c r="DQ200" s="143"/>
      <c r="DR200" s="143"/>
      <c r="DS200" s="143"/>
      <c r="DT200" s="143"/>
      <c r="DU200" s="143"/>
      <c r="DV200" s="143"/>
      <c r="DW200" s="143"/>
      <c r="DX200" s="143"/>
      <c r="DY200" s="143"/>
      <c r="DZ200" s="143"/>
      <c r="EA200" s="143"/>
      <c r="EB200" s="143"/>
      <c r="EC200" s="143"/>
      <c r="ED200" s="143"/>
      <c r="EE200" s="143"/>
      <c r="EF200" s="143"/>
      <c r="EG200" s="143"/>
      <c r="EH200" s="143"/>
      <c r="EI200" s="143"/>
      <c r="EJ200" s="143"/>
      <c r="EK200" s="143"/>
      <c r="EL200" s="143"/>
      <c r="EM200" s="143"/>
      <c r="EN200" s="143"/>
      <c r="EO200" s="143"/>
      <c r="EP200" s="143"/>
      <c r="EQ200" s="143"/>
      <c r="ER200" s="143"/>
      <c r="ES200" s="143"/>
      <c r="ET200" s="143"/>
      <c r="EU200" s="143"/>
      <c r="EV200" s="143"/>
      <c r="EW200" s="143"/>
      <c r="EX200" s="143"/>
      <c r="EY200" s="143"/>
      <c r="EZ200" s="143"/>
      <c r="FA200" s="143"/>
      <c r="FB200" s="143"/>
      <c r="FC200" s="143"/>
    </row>
    <row r="201" spans="1:159" s="73" customFormat="1">
      <c r="A201" s="74">
        <f>IF(F201&lt;&gt;"",1+MAX($A$2:A200),"")</f>
        <v>156</v>
      </c>
      <c r="B201" s="32"/>
      <c r="C201" s="36"/>
      <c r="D201" s="119" t="s">
        <v>119</v>
      </c>
      <c r="E201" s="120">
        <f>E194*3</f>
        <v>39</v>
      </c>
      <c r="F201" s="63">
        <v>0.05</v>
      </c>
      <c r="G201" s="64">
        <f t="shared" si="63"/>
        <v>40.950000000000003</v>
      </c>
      <c r="H201" s="71" t="s">
        <v>39</v>
      </c>
      <c r="I201" s="37">
        <v>0</v>
      </c>
      <c r="J201" s="38">
        <f t="shared" si="55"/>
        <v>0</v>
      </c>
      <c r="K201" s="39">
        <v>0</v>
      </c>
      <c r="L201" s="40">
        <f t="shared" si="56"/>
        <v>0</v>
      </c>
      <c r="M201" s="40">
        <f t="shared" si="57"/>
        <v>0</v>
      </c>
      <c r="N201" s="40">
        <v>0</v>
      </c>
      <c r="O201" s="40">
        <f t="shared" si="58"/>
        <v>0</v>
      </c>
      <c r="P201" s="40">
        <f t="shared" si="59"/>
        <v>0</v>
      </c>
      <c r="Q201" s="30">
        <f t="shared" si="60"/>
        <v>0</v>
      </c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  <c r="AU201" s="143"/>
      <c r="AV201" s="143"/>
      <c r="AW201" s="143"/>
      <c r="AX201" s="143"/>
      <c r="AY201" s="143"/>
      <c r="AZ201" s="143"/>
      <c r="BA201" s="143"/>
      <c r="BB201" s="143"/>
      <c r="BC201" s="143"/>
      <c r="BD201" s="143"/>
      <c r="BE201" s="143"/>
      <c r="BF201" s="143"/>
      <c r="BG201" s="143"/>
      <c r="BH201" s="143"/>
      <c r="BI201" s="143"/>
      <c r="BJ201" s="143"/>
      <c r="BK201" s="143"/>
      <c r="BL201" s="143"/>
      <c r="BM201" s="143"/>
      <c r="BN201" s="143"/>
      <c r="BO201" s="143"/>
      <c r="BP201" s="143"/>
      <c r="BQ201" s="143"/>
      <c r="BR201" s="143"/>
      <c r="BS201" s="143"/>
      <c r="BT201" s="143"/>
      <c r="BU201" s="143"/>
      <c r="BV201" s="143"/>
      <c r="BW201" s="143"/>
      <c r="BX201" s="143"/>
      <c r="BY201" s="143"/>
      <c r="BZ201" s="143"/>
      <c r="CA201" s="143"/>
      <c r="CB201" s="143"/>
      <c r="CC201" s="143"/>
      <c r="CD201" s="143"/>
      <c r="CE201" s="143"/>
      <c r="CF201" s="143"/>
      <c r="CG201" s="143"/>
      <c r="CH201" s="143"/>
      <c r="CI201" s="143"/>
      <c r="CJ201" s="143"/>
      <c r="CK201" s="143"/>
      <c r="CL201" s="143"/>
      <c r="CM201" s="143"/>
      <c r="CN201" s="143"/>
      <c r="CO201" s="143"/>
      <c r="CP201" s="143"/>
      <c r="CQ201" s="143"/>
      <c r="CR201" s="143"/>
      <c r="CS201" s="143"/>
      <c r="CT201" s="143"/>
      <c r="CU201" s="143"/>
      <c r="CV201" s="143"/>
      <c r="CW201" s="143"/>
      <c r="CX201" s="143"/>
      <c r="CY201" s="143"/>
      <c r="CZ201" s="143"/>
      <c r="DA201" s="143"/>
      <c r="DB201" s="143"/>
      <c r="DC201" s="143"/>
      <c r="DD201" s="143"/>
      <c r="DE201" s="143"/>
      <c r="DF201" s="143"/>
      <c r="DG201" s="143"/>
      <c r="DH201" s="143"/>
      <c r="DI201" s="143"/>
      <c r="DJ201" s="143"/>
      <c r="DK201" s="143"/>
      <c r="DL201" s="143"/>
      <c r="DM201" s="143"/>
      <c r="DN201" s="143"/>
      <c r="DO201" s="143"/>
      <c r="DP201" s="143"/>
      <c r="DQ201" s="143"/>
      <c r="DR201" s="143"/>
      <c r="DS201" s="143"/>
      <c r="DT201" s="143"/>
      <c r="DU201" s="143"/>
      <c r="DV201" s="143"/>
      <c r="DW201" s="143"/>
      <c r="DX201" s="143"/>
      <c r="DY201" s="143"/>
      <c r="DZ201" s="143"/>
      <c r="EA201" s="143"/>
      <c r="EB201" s="143"/>
      <c r="EC201" s="143"/>
      <c r="ED201" s="143"/>
      <c r="EE201" s="143"/>
      <c r="EF201" s="143"/>
      <c r="EG201" s="143"/>
      <c r="EH201" s="143"/>
      <c r="EI201" s="143"/>
      <c r="EJ201" s="143"/>
      <c r="EK201" s="143"/>
      <c r="EL201" s="143"/>
      <c r="EM201" s="143"/>
      <c r="EN201" s="143"/>
      <c r="EO201" s="143"/>
      <c r="EP201" s="143"/>
      <c r="EQ201" s="143"/>
      <c r="ER201" s="143"/>
      <c r="ES201" s="143"/>
      <c r="ET201" s="143"/>
      <c r="EU201" s="143"/>
      <c r="EV201" s="143"/>
      <c r="EW201" s="143"/>
      <c r="EX201" s="143"/>
      <c r="EY201" s="143"/>
      <c r="EZ201" s="143"/>
      <c r="FA201" s="143"/>
      <c r="FB201" s="143"/>
      <c r="FC201" s="143"/>
    </row>
    <row r="202" spans="1:159" s="73" customFormat="1">
      <c r="A202" s="74">
        <f>IF(F202&lt;&gt;"",1+MAX($A$2:A201),"")</f>
        <v>157</v>
      </c>
      <c r="B202" s="32"/>
      <c r="C202" s="36"/>
      <c r="D202" s="119" t="s">
        <v>141</v>
      </c>
      <c r="E202" s="120">
        <v>26</v>
      </c>
      <c r="F202" s="63">
        <v>0.05</v>
      </c>
      <c r="G202" s="64">
        <f t="shared" si="63"/>
        <v>27.3</v>
      </c>
      <c r="H202" s="71" t="s">
        <v>39</v>
      </c>
      <c r="I202" s="37">
        <v>0</v>
      </c>
      <c r="J202" s="38">
        <f t="shared" si="55"/>
        <v>0</v>
      </c>
      <c r="K202" s="39">
        <v>0</v>
      </c>
      <c r="L202" s="40">
        <f t="shared" si="56"/>
        <v>0</v>
      </c>
      <c r="M202" s="40">
        <f t="shared" si="57"/>
        <v>0</v>
      </c>
      <c r="N202" s="40">
        <v>0</v>
      </c>
      <c r="O202" s="40">
        <f t="shared" si="58"/>
        <v>0</v>
      </c>
      <c r="P202" s="40">
        <f t="shared" si="59"/>
        <v>0</v>
      </c>
      <c r="Q202" s="30">
        <f t="shared" si="60"/>
        <v>0</v>
      </c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  <c r="AU202" s="143"/>
      <c r="AV202" s="143"/>
      <c r="AW202" s="143"/>
      <c r="AX202" s="143"/>
      <c r="AY202" s="143"/>
      <c r="AZ202" s="143"/>
      <c r="BA202" s="143"/>
      <c r="BB202" s="143"/>
      <c r="BC202" s="143"/>
      <c r="BD202" s="143"/>
      <c r="BE202" s="143"/>
      <c r="BF202" s="143"/>
      <c r="BG202" s="143"/>
      <c r="BH202" s="143"/>
      <c r="BI202" s="143"/>
      <c r="BJ202" s="143"/>
      <c r="BK202" s="143"/>
      <c r="BL202" s="143"/>
      <c r="BM202" s="143"/>
      <c r="BN202" s="143"/>
      <c r="BO202" s="143"/>
      <c r="BP202" s="143"/>
      <c r="BQ202" s="143"/>
      <c r="BR202" s="143"/>
      <c r="BS202" s="143"/>
      <c r="BT202" s="143"/>
      <c r="BU202" s="143"/>
      <c r="BV202" s="143"/>
      <c r="BW202" s="143"/>
      <c r="BX202" s="143"/>
      <c r="BY202" s="143"/>
      <c r="BZ202" s="143"/>
      <c r="CA202" s="143"/>
      <c r="CB202" s="143"/>
      <c r="CC202" s="143"/>
      <c r="CD202" s="143"/>
      <c r="CE202" s="143"/>
      <c r="CF202" s="143"/>
      <c r="CG202" s="143"/>
      <c r="CH202" s="143"/>
      <c r="CI202" s="143"/>
      <c r="CJ202" s="143"/>
      <c r="CK202" s="143"/>
      <c r="CL202" s="143"/>
      <c r="CM202" s="143"/>
      <c r="CN202" s="143"/>
      <c r="CO202" s="143"/>
      <c r="CP202" s="143"/>
      <c r="CQ202" s="143"/>
      <c r="CR202" s="143"/>
      <c r="CS202" s="143"/>
      <c r="CT202" s="143"/>
      <c r="CU202" s="143"/>
      <c r="CV202" s="143"/>
      <c r="CW202" s="143"/>
      <c r="CX202" s="143"/>
      <c r="CY202" s="143"/>
      <c r="CZ202" s="143"/>
      <c r="DA202" s="143"/>
      <c r="DB202" s="143"/>
      <c r="DC202" s="143"/>
      <c r="DD202" s="143"/>
      <c r="DE202" s="143"/>
      <c r="DF202" s="143"/>
      <c r="DG202" s="143"/>
      <c r="DH202" s="143"/>
      <c r="DI202" s="143"/>
      <c r="DJ202" s="143"/>
      <c r="DK202" s="143"/>
      <c r="DL202" s="143"/>
      <c r="DM202" s="143"/>
      <c r="DN202" s="143"/>
      <c r="DO202" s="143"/>
      <c r="DP202" s="143"/>
      <c r="DQ202" s="143"/>
      <c r="DR202" s="143"/>
      <c r="DS202" s="143"/>
      <c r="DT202" s="143"/>
      <c r="DU202" s="143"/>
      <c r="DV202" s="143"/>
      <c r="DW202" s="143"/>
      <c r="DX202" s="143"/>
      <c r="DY202" s="143"/>
      <c r="DZ202" s="143"/>
      <c r="EA202" s="143"/>
      <c r="EB202" s="143"/>
      <c r="EC202" s="143"/>
      <c r="ED202" s="143"/>
      <c r="EE202" s="143"/>
      <c r="EF202" s="143"/>
      <c r="EG202" s="143"/>
      <c r="EH202" s="143"/>
      <c r="EI202" s="143"/>
      <c r="EJ202" s="143"/>
      <c r="EK202" s="143"/>
      <c r="EL202" s="143"/>
      <c r="EM202" s="143"/>
      <c r="EN202" s="143"/>
      <c r="EO202" s="143"/>
      <c r="EP202" s="143"/>
      <c r="EQ202" s="143"/>
      <c r="ER202" s="143"/>
      <c r="ES202" s="143"/>
      <c r="ET202" s="143"/>
      <c r="EU202" s="143"/>
      <c r="EV202" s="143"/>
      <c r="EW202" s="143"/>
      <c r="EX202" s="143"/>
      <c r="EY202" s="143"/>
      <c r="EZ202" s="143"/>
      <c r="FA202" s="143"/>
      <c r="FB202" s="143"/>
      <c r="FC202" s="143"/>
    </row>
    <row r="203" spans="1:159" s="73" customFormat="1">
      <c r="A203" s="74" t="str">
        <f>IF(F203&lt;&gt;"",1+MAX($A$2:A202),"")</f>
        <v/>
      </c>
      <c r="B203" s="32"/>
      <c r="C203" s="36"/>
      <c r="D203" s="119"/>
      <c r="E203" s="120"/>
      <c r="F203" s="63"/>
      <c r="G203" s="64"/>
      <c r="H203" s="71"/>
      <c r="I203" s="37">
        <v>0</v>
      </c>
      <c r="J203" s="38">
        <f t="shared" si="55"/>
        <v>0</v>
      </c>
      <c r="K203" s="39">
        <v>0</v>
      </c>
      <c r="L203" s="40">
        <f t="shared" si="56"/>
        <v>0</v>
      </c>
      <c r="M203" s="40">
        <f t="shared" si="57"/>
        <v>0</v>
      </c>
      <c r="N203" s="40">
        <v>0</v>
      </c>
      <c r="O203" s="40">
        <f t="shared" si="58"/>
        <v>0</v>
      </c>
      <c r="P203" s="40">
        <f t="shared" si="59"/>
        <v>0</v>
      </c>
      <c r="Q203" s="30">
        <f t="shared" si="60"/>
        <v>0</v>
      </c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  <c r="AU203" s="143"/>
      <c r="AV203" s="143"/>
      <c r="AW203" s="143"/>
      <c r="AX203" s="143"/>
      <c r="AY203" s="143"/>
      <c r="AZ203" s="143"/>
      <c r="BA203" s="143"/>
      <c r="BB203" s="143"/>
      <c r="BC203" s="143"/>
      <c r="BD203" s="143"/>
      <c r="BE203" s="143"/>
      <c r="BF203" s="143"/>
      <c r="BG203" s="143"/>
      <c r="BH203" s="143"/>
      <c r="BI203" s="143"/>
      <c r="BJ203" s="143"/>
      <c r="BK203" s="143"/>
      <c r="BL203" s="143"/>
      <c r="BM203" s="143"/>
      <c r="BN203" s="143"/>
      <c r="BO203" s="143"/>
      <c r="BP203" s="143"/>
      <c r="BQ203" s="143"/>
      <c r="BR203" s="143"/>
      <c r="BS203" s="143"/>
      <c r="BT203" s="143"/>
      <c r="BU203" s="143"/>
      <c r="BV203" s="143"/>
      <c r="BW203" s="143"/>
      <c r="BX203" s="143"/>
      <c r="BY203" s="143"/>
      <c r="BZ203" s="143"/>
      <c r="CA203" s="143"/>
      <c r="CB203" s="143"/>
      <c r="CC203" s="143"/>
      <c r="CD203" s="143"/>
      <c r="CE203" s="143"/>
      <c r="CF203" s="143"/>
      <c r="CG203" s="143"/>
      <c r="CH203" s="143"/>
      <c r="CI203" s="143"/>
      <c r="CJ203" s="143"/>
      <c r="CK203" s="143"/>
      <c r="CL203" s="143"/>
      <c r="CM203" s="143"/>
      <c r="CN203" s="143"/>
      <c r="CO203" s="143"/>
      <c r="CP203" s="143"/>
      <c r="CQ203" s="143"/>
      <c r="CR203" s="143"/>
      <c r="CS203" s="143"/>
      <c r="CT203" s="143"/>
      <c r="CU203" s="143"/>
      <c r="CV203" s="143"/>
      <c r="CW203" s="143"/>
      <c r="CX203" s="143"/>
      <c r="CY203" s="143"/>
      <c r="CZ203" s="143"/>
      <c r="DA203" s="143"/>
      <c r="DB203" s="143"/>
      <c r="DC203" s="143"/>
      <c r="DD203" s="143"/>
      <c r="DE203" s="143"/>
      <c r="DF203" s="143"/>
      <c r="DG203" s="143"/>
      <c r="DH203" s="143"/>
      <c r="DI203" s="143"/>
      <c r="DJ203" s="143"/>
      <c r="DK203" s="143"/>
      <c r="DL203" s="143"/>
      <c r="DM203" s="143"/>
      <c r="DN203" s="143"/>
      <c r="DO203" s="143"/>
      <c r="DP203" s="143"/>
      <c r="DQ203" s="143"/>
      <c r="DR203" s="143"/>
      <c r="DS203" s="143"/>
      <c r="DT203" s="143"/>
      <c r="DU203" s="143"/>
      <c r="DV203" s="143"/>
      <c r="DW203" s="143"/>
      <c r="DX203" s="143"/>
      <c r="DY203" s="143"/>
      <c r="DZ203" s="143"/>
      <c r="EA203" s="143"/>
      <c r="EB203" s="143"/>
      <c r="EC203" s="143"/>
      <c r="ED203" s="143"/>
      <c r="EE203" s="143"/>
      <c r="EF203" s="143"/>
      <c r="EG203" s="143"/>
      <c r="EH203" s="143"/>
      <c r="EI203" s="143"/>
      <c r="EJ203" s="143"/>
      <c r="EK203" s="143"/>
      <c r="EL203" s="143"/>
      <c r="EM203" s="143"/>
      <c r="EN203" s="143"/>
      <c r="EO203" s="143"/>
      <c r="EP203" s="143"/>
      <c r="EQ203" s="143"/>
      <c r="ER203" s="143"/>
      <c r="ES203" s="143"/>
      <c r="ET203" s="143"/>
      <c r="EU203" s="143"/>
      <c r="EV203" s="143"/>
      <c r="EW203" s="143"/>
      <c r="EX203" s="143"/>
      <c r="EY203" s="143"/>
      <c r="EZ203" s="143"/>
      <c r="FA203" s="143"/>
      <c r="FB203" s="143"/>
      <c r="FC203" s="143"/>
    </row>
    <row r="204" spans="1:159" s="73" customFormat="1">
      <c r="A204" s="74" t="str">
        <f>IF(F204&lt;&gt;"",1+MAX($A$2:A203),"")</f>
        <v/>
      </c>
      <c r="B204" s="32"/>
      <c r="C204" s="36"/>
      <c r="D204" s="114" t="s">
        <v>148</v>
      </c>
      <c r="E204" s="115">
        <v>31</v>
      </c>
      <c r="F204" s="115"/>
      <c r="G204" s="116"/>
      <c r="H204" s="117" t="s">
        <v>39</v>
      </c>
      <c r="I204" s="37">
        <v>0</v>
      </c>
      <c r="J204" s="38">
        <f t="shared" si="55"/>
        <v>0</v>
      </c>
      <c r="K204" s="39">
        <v>0</v>
      </c>
      <c r="L204" s="40">
        <f t="shared" si="56"/>
        <v>0</v>
      </c>
      <c r="M204" s="40">
        <f t="shared" si="57"/>
        <v>0</v>
      </c>
      <c r="N204" s="40">
        <v>0</v>
      </c>
      <c r="O204" s="40">
        <f t="shared" si="58"/>
        <v>0</v>
      </c>
      <c r="P204" s="40">
        <f t="shared" si="59"/>
        <v>0</v>
      </c>
      <c r="Q204" s="30">
        <f t="shared" si="60"/>
        <v>0</v>
      </c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143"/>
      <c r="CB204" s="143"/>
      <c r="CC204" s="143"/>
      <c r="CD204" s="143"/>
      <c r="CE204" s="143"/>
      <c r="CF204" s="143"/>
      <c r="CG204" s="143"/>
      <c r="CH204" s="143"/>
      <c r="CI204" s="143"/>
      <c r="CJ204" s="143"/>
      <c r="CK204" s="143"/>
      <c r="CL204" s="143"/>
      <c r="CM204" s="143"/>
      <c r="CN204" s="143"/>
      <c r="CO204" s="143"/>
      <c r="CP204" s="143"/>
      <c r="CQ204" s="143"/>
      <c r="CR204" s="143"/>
      <c r="CS204" s="143"/>
      <c r="CT204" s="143"/>
      <c r="CU204" s="143"/>
      <c r="CV204" s="143"/>
      <c r="CW204" s="143"/>
      <c r="CX204" s="143"/>
      <c r="CY204" s="143"/>
      <c r="CZ204" s="143"/>
      <c r="DA204" s="143"/>
      <c r="DB204" s="143"/>
      <c r="DC204" s="143"/>
      <c r="DD204" s="143"/>
      <c r="DE204" s="143"/>
      <c r="DF204" s="143"/>
      <c r="DG204" s="143"/>
      <c r="DH204" s="143"/>
      <c r="DI204" s="143"/>
      <c r="DJ204" s="143"/>
      <c r="DK204" s="143"/>
      <c r="DL204" s="143"/>
      <c r="DM204" s="143"/>
      <c r="DN204" s="143"/>
      <c r="DO204" s="143"/>
      <c r="DP204" s="143"/>
      <c r="DQ204" s="143"/>
      <c r="DR204" s="143"/>
      <c r="DS204" s="143"/>
      <c r="DT204" s="143"/>
      <c r="DU204" s="143"/>
      <c r="DV204" s="143"/>
      <c r="DW204" s="143"/>
      <c r="DX204" s="143"/>
      <c r="DY204" s="143"/>
      <c r="DZ204" s="143"/>
      <c r="EA204" s="143"/>
      <c r="EB204" s="143"/>
      <c r="EC204" s="143"/>
      <c r="ED204" s="143"/>
      <c r="EE204" s="143"/>
      <c r="EF204" s="143"/>
      <c r="EG204" s="143"/>
      <c r="EH204" s="143"/>
      <c r="EI204" s="143"/>
      <c r="EJ204" s="143"/>
      <c r="EK204" s="143"/>
      <c r="EL204" s="143"/>
      <c r="EM204" s="143"/>
      <c r="EN204" s="143"/>
      <c r="EO204" s="143"/>
      <c r="EP204" s="143"/>
      <c r="EQ204" s="143"/>
      <c r="ER204" s="143"/>
      <c r="ES204" s="143"/>
      <c r="ET204" s="143"/>
      <c r="EU204" s="143"/>
      <c r="EV204" s="143"/>
      <c r="EW204" s="143"/>
      <c r="EX204" s="143"/>
      <c r="EY204" s="143"/>
      <c r="EZ204" s="143"/>
      <c r="FA204" s="143"/>
      <c r="FB204" s="143"/>
      <c r="FC204" s="143"/>
    </row>
    <row r="205" spans="1:159" s="73" customFormat="1">
      <c r="A205" s="74">
        <f>IF(F205&lt;&gt;"",1+MAX($A$2:A204),"")</f>
        <v>158</v>
      </c>
      <c r="B205" s="32"/>
      <c r="C205" s="36"/>
      <c r="D205" s="119" t="s">
        <v>145</v>
      </c>
      <c r="E205" s="120">
        <v>425</v>
      </c>
      <c r="F205" s="63">
        <v>0.1</v>
      </c>
      <c r="G205" s="64">
        <f t="shared" ref="G205:G213" si="64">E205*(1+F205)</f>
        <v>467.50000000000006</v>
      </c>
      <c r="H205" s="71" t="s">
        <v>37</v>
      </c>
      <c r="I205" s="37">
        <v>0</v>
      </c>
      <c r="J205" s="38">
        <f t="shared" si="55"/>
        <v>0</v>
      </c>
      <c r="K205" s="39">
        <v>0</v>
      </c>
      <c r="L205" s="40">
        <f t="shared" si="56"/>
        <v>0</v>
      </c>
      <c r="M205" s="40">
        <f t="shared" si="57"/>
        <v>0</v>
      </c>
      <c r="N205" s="40">
        <v>0</v>
      </c>
      <c r="O205" s="40">
        <f t="shared" si="58"/>
        <v>0</v>
      </c>
      <c r="P205" s="40">
        <f t="shared" si="59"/>
        <v>0</v>
      </c>
      <c r="Q205" s="30">
        <f t="shared" si="60"/>
        <v>0</v>
      </c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143"/>
      <c r="CB205" s="143"/>
      <c r="CC205" s="143"/>
      <c r="CD205" s="143"/>
      <c r="CE205" s="143"/>
      <c r="CF205" s="143"/>
      <c r="CG205" s="143"/>
      <c r="CH205" s="143"/>
      <c r="CI205" s="143"/>
      <c r="CJ205" s="143"/>
      <c r="CK205" s="143"/>
      <c r="CL205" s="143"/>
      <c r="CM205" s="143"/>
      <c r="CN205" s="143"/>
      <c r="CO205" s="143"/>
      <c r="CP205" s="143"/>
      <c r="CQ205" s="143"/>
      <c r="CR205" s="143"/>
      <c r="CS205" s="143"/>
      <c r="CT205" s="143"/>
      <c r="CU205" s="143"/>
      <c r="CV205" s="143"/>
      <c r="CW205" s="143"/>
      <c r="CX205" s="143"/>
      <c r="CY205" s="143"/>
      <c r="CZ205" s="143"/>
      <c r="DA205" s="143"/>
      <c r="DB205" s="143"/>
      <c r="DC205" s="143"/>
      <c r="DD205" s="143"/>
      <c r="DE205" s="143"/>
      <c r="DF205" s="143"/>
      <c r="DG205" s="143"/>
      <c r="DH205" s="143"/>
      <c r="DI205" s="143"/>
      <c r="DJ205" s="143"/>
      <c r="DK205" s="143"/>
      <c r="DL205" s="143"/>
      <c r="DM205" s="143"/>
      <c r="DN205" s="143"/>
      <c r="DO205" s="143"/>
      <c r="DP205" s="143"/>
      <c r="DQ205" s="143"/>
      <c r="DR205" s="143"/>
      <c r="DS205" s="143"/>
      <c r="DT205" s="143"/>
      <c r="DU205" s="143"/>
      <c r="DV205" s="143"/>
      <c r="DW205" s="143"/>
      <c r="DX205" s="143"/>
      <c r="DY205" s="143"/>
      <c r="DZ205" s="143"/>
      <c r="EA205" s="143"/>
      <c r="EB205" s="143"/>
      <c r="EC205" s="143"/>
      <c r="ED205" s="143"/>
      <c r="EE205" s="143"/>
      <c r="EF205" s="143"/>
      <c r="EG205" s="143"/>
      <c r="EH205" s="143"/>
      <c r="EI205" s="143"/>
      <c r="EJ205" s="143"/>
      <c r="EK205" s="143"/>
      <c r="EL205" s="143"/>
      <c r="EM205" s="143"/>
      <c r="EN205" s="143"/>
      <c r="EO205" s="143"/>
      <c r="EP205" s="143"/>
      <c r="EQ205" s="143"/>
      <c r="ER205" s="143"/>
      <c r="ES205" s="143"/>
      <c r="ET205" s="143"/>
      <c r="EU205" s="143"/>
      <c r="EV205" s="143"/>
      <c r="EW205" s="143"/>
      <c r="EX205" s="143"/>
      <c r="EY205" s="143"/>
      <c r="EZ205" s="143"/>
      <c r="FA205" s="143"/>
      <c r="FB205" s="143"/>
      <c r="FC205" s="143"/>
    </row>
    <row r="206" spans="1:159" s="73" customFormat="1">
      <c r="A206" s="74">
        <f>IF(F206&lt;&gt;"",1+MAX($A$2:A205),"")</f>
        <v>159</v>
      </c>
      <c r="B206" s="32"/>
      <c r="C206" s="36"/>
      <c r="D206" s="121" t="s">
        <v>107</v>
      </c>
      <c r="E206" s="120">
        <f>ROUNDUP(E205/32,0)</f>
        <v>14</v>
      </c>
      <c r="F206" s="63">
        <v>0</v>
      </c>
      <c r="G206" s="64">
        <f t="shared" si="64"/>
        <v>14</v>
      </c>
      <c r="H206" s="65" t="s">
        <v>38</v>
      </c>
      <c r="I206" s="37">
        <v>0</v>
      </c>
      <c r="J206" s="38">
        <f t="shared" si="55"/>
        <v>0</v>
      </c>
      <c r="K206" s="39">
        <v>0</v>
      </c>
      <c r="L206" s="40">
        <f t="shared" si="56"/>
        <v>0</v>
      </c>
      <c r="M206" s="40">
        <f t="shared" si="57"/>
        <v>0</v>
      </c>
      <c r="N206" s="40">
        <v>0</v>
      </c>
      <c r="O206" s="40">
        <f t="shared" si="58"/>
        <v>0</v>
      </c>
      <c r="P206" s="40">
        <f t="shared" si="59"/>
        <v>0</v>
      </c>
      <c r="Q206" s="30">
        <f t="shared" si="60"/>
        <v>0</v>
      </c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143"/>
      <c r="CB206" s="143"/>
      <c r="CC206" s="143"/>
      <c r="CD206" s="143"/>
      <c r="CE206" s="143"/>
      <c r="CF206" s="143"/>
      <c r="CG206" s="143"/>
      <c r="CH206" s="143"/>
      <c r="CI206" s="143"/>
      <c r="CJ206" s="143"/>
      <c r="CK206" s="143"/>
      <c r="CL206" s="143"/>
      <c r="CM206" s="143"/>
      <c r="CN206" s="143"/>
      <c r="CO206" s="143"/>
      <c r="CP206" s="143"/>
      <c r="CQ206" s="143"/>
      <c r="CR206" s="143"/>
      <c r="CS206" s="143"/>
      <c r="CT206" s="143"/>
      <c r="CU206" s="143"/>
      <c r="CV206" s="143"/>
      <c r="CW206" s="143"/>
      <c r="CX206" s="143"/>
      <c r="CY206" s="143"/>
      <c r="CZ206" s="143"/>
      <c r="DA206" s="143"/>
      <c r="DB206" s="143"/>
      <c r="DC206" s="143"/>
      <c r="DD206" s="143"/>
      <c r="DE206" s="143"/>
      <c r="DF206" s="143"/>
      <c r="DG206" s="143"/>
      <c r="DH206" s="143"/>
      <c r="DI206" s="143"/>
      <c r="DJ206" s="143"/>
      <c r="DK206" s="143"/>
      <c r="DL206" s="143"/>
      <c r="DM206" s="143"/>
      <c r="DN206" s="143"/>
      <c r="DO206" s="143"/>
      <c r="DP206" s="143"/>
      <c r="DQ206" s="143"/>
      <c r="DR206" s="143"/>
      <c r="DS206" s="143"/>
      <c r="DT206" s="143"/>
      <c r="DU206" s="143"/>
      <c r="DV206" s="143"/>
      <c r="DW206" s="143"/>
      <c r="DX206" s="143"/>
      <c r="DY206" s="143"/>
      <c r="DZ206" s="143"/>
      <c r="EA206" s="143"/>
      <c r="EB206" s="143"/>
      <c r="EC206" s="143"/>
      <c r="ED206" s="143"/>
      <c r="EE206" s="143"/>
      <c r="EF206" s="143"/>
      <c r="EG206" s="143"/>
      <c r="EH206" s="143"/>
      <c r="EI206" s="143"/>
      <c r="EJ206" s="143"/>
      <c r="EK206" s="143"/>
      <c r="EL206" s="143"/>
      <c r="EM206" s="143"/>
      <c r="EN206" s="143"/>
      <c r="EO206" s="143"/>
      <c r="EP206" s="143"/>
      <c r="EQ206" s="143"/>
      <c r="ER206" s="143"/>
      <c r="ES206" s="143"/>
      <c r="ET206" s="143"/>
      <c r="EU206" s="143"/>
      <c r="EV206" s="143"/>
      <c r="EW206" s="143"/>
      <c r="EX206" s="143"/>
      <c r="EY206" s="143"/>
      <c r="EZ206" s="143"/>
      <c r="FA206" s="143"/>
      <c r="FB206" s="143"/>
      <c r="FC206" s="143"/>
    </row>
    <row r="207" spans="1:159" s="73" customFormat="1">
      <c r="A207" s="74">
        <f>IF(F207&lt;&gt;"",1+MAX($A$2:A206),"")</f>
        <v>160</v>
      </c>
      <c r="B207" s="32"/>
      <c r="C207" s="36"/>
      <c r="D207" s="121" t="s">
        <v>110</v>
      </c>
      <c r="E207" s="120">
        <f>ROUNDUP(E205*1.33,0)</f>
        <v>566</v>
      </c>
      <c r="F207" s="63">
        <v>0</v>
      </c>
      <c r="G207" s="64">
        <f t="shared" si="64"/>
        <v>566</v>
      </c>
      <c r="H207" s="65" t="s">
        <v>38</v>
      </c>
      <c r="I207" s="37">
        <v>0</v>
      </c>
      <c r="J207" s="38">
        <f t="shared" si="55"/>
        <v>0</v>
      </c>
      <c r="K207" s="39">
        <v>0</v>
      </c>
      <c r="L207" s="40">
        <f t="shared" si="56"/>
        <v>0</v>
      </c>
      <c r="M207" s="40">
        <f t="shared" si="57"/>
        <v>0</v>
      </c>
      <c r="N207" s="40">
        <v>0</v>
      </c>
      <c r="O207" s="40">
        <f t="shared" si="58"/>
        <v>0</v>
      </c>
      <c r="P207" s="40">
        <f t="shared" si="59"/>
        <v>0</v>
      </c>
      <c r="Q207" s="30">
        <f t="shared" si="60"/>
        <v>0</v>
      </c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143"/>
      <c r="CB207" s="143"/>
      <c r="CC207" s="143"/>
      <c r="CD207" s="143"/>
      <c r="CE207" s="143"/>
      <c r="CF207" s="143"/>
      <c r="CG207" s="143"/>
      <c r="CH207" s="143"/>
      <c r="CI207" s="143"/>
      <c r="CJ207" s="143"/>
      <c r="CK207" s="143"/>
      <c r="CL207" s="143"/>
      <c r="CM207" s="143"/>
      <c r="CN207" s="143"/>
      <c r="CO207" s="143"/>
      <c r="CP207" s="143"/>
      <c r="CQ207" s="143"/>
      <c r="CR207" s="143"/>
      <c r="CS207" s="143"/>
      <c r="CT207" s="143"/>
      <c r="CU207" s="143"/>
      <c r="CV207" s="143"/>
      <c r="CW207" s="143"/>
      <c r="CX207" s="143"/>
      <c r="CY207" s="143"/>
      <c r="CZ207" s="143"/>
      <c r="DA207" s="143"/>
      <c r="DB207" s="143"/>
      <c r="DC207" s="143"/>
      <c r="DD207" s="143"/>
      <c r="DE207" s="143"/>
      <c r="DF207" s="143"/>
      <c r="DG207" s="143"/>
      <c r="DH207" s="143"/>
      <c r="DI207" s="143"/>
      <c r="DJ207" s="143"/>
      <c r="DK207" s="143"/>
      <c r="DL207" s="143"/>
      <c r="DM207" s="143"/>
      <c r="DN207" s="143"/>
      <c r="DO207" s="143"/>
      <c r="DP207" s="143"/>
      <c r="DQ207" s="143"/>
      <c r="DR207" s="143"/>
      <c r="DS207" s="143"/>
      <c r="DT207" s="143"/>
      <c r="DU207" s="143"/>
      <c r="DV207" s="143"/>
      <c r="DW207" s="143"/>
      <c r="DX207" s="143"/>
      <c r="DY207" s="143"/>
      <c r="DZ207" s="143"/>
      <c r="EA207" s="143"/>
      <c r="EB207" s="143"/>
      <c r="EC207" s="143"/>
      <c r="ED207" s="143"/>
      <c r="EE207" s="143"/>
      <c r="EF207" s="143"/>
      <c r="EG207" s="143"/>
      <c r="EH207" s="143"/>
      <c r="EI207" s="143"/>
      <c r="EJ207" s="143"/>
      <c r="EK207" s="143"/>
      <c r="EL207" s="143"/>
      <c r="EM207" s="143"/>
      <c r="EN207" s="143"/>
      <c r="EO207" s="143"/>
      <c r="EP207" s="143"/>
      <c r="EQ207" s="143"/>
      <c r="ER207" s="143"/>
      <c r="ES207" s="143"/>
      <c r="ET207" s="143"/>
      <c r="EU207" s="143"/>
      <c r="EV207" s="143"/>
      <c r="EW207" s="143"/>
      <c r="EX207" s="143"/>
      <c r="EY207" s="143"/>
      <c r="EZ207" s="143"/>
      <c r="FA207" s="143"/>
      <c r="FB207" s="143"/>
      <c r="FC207" s="143"/>
    </row>
    <row r="208" spans="1:159" s="73" customFormat="1">
      <c r="A208" s="74">
        <f>IF(F208&lt;&gt;"",1+MAX($A$2:A207),"")</f>
        <v>161</v>
      </c>
      <c r="B208" s="32"/>
      <c r="C208" s="36"/>
      <c r="D208" s="121" t="s">
        <v>111</v>
      </c>
      <c r="E208" s="120">
        <f>ROUNDUP(E206*16,0)</f>
        <v>224</v>
      </c>
      <c r="F208" s="63">
        <v>0.05</v>
      </c>
      <c r="G208" s="64">
        <f t="shared" si="64"/>
        <v>235.20000000000002</v>
      </c>
      <c r="H208" s="65" t="s">
        <v>39</v>
      </c>
      <c r="I208" s="37">
        <v>0</v>
      </c>
      <c r="J208" s="38">
        <f t="shared" si="55"/>
        <v>0</v>
      </c>
      <c r="K208" s="39">
        <v>0</v>
      </c>
      <c r="L208" s="40">
        <f t="shared" si="56"/>
        <v>0</v>
      </c>
      <c r="M208" s="40">
        <f t="shared" si="57"/>
        <v>0</v>
      </c>
      <c r="N208" s="40">
        <v>0</v>
      </c>
      <c r="O208" s="40">
        <f t="shared" si="58"/>
        <v>0</v>
      </c>
      <c r="P208" s="40">
        <f t="shared" si="59"/>
        <v>0</v>
      </c>
      <c r="Q208" s="30">
        <f t="shared" si="60"/>
        <v>0</v>
      </c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143"/>
      <c r="CB208" s="143"/>
      <c r="CC208" s="143"/>
      <c r="CD208" s="143"/>
      <c r="CE208" s="143"/>
      <c r="CF208" s="143"/>
      <c r="CG208" s="143"/>
      <c r="CH208" s="143"/>
      <c r="CI208" s="143"/>
      <c r="CJ208" s="143"/>
      <c r="CK208" s="143"/>
      <c r="CL208" s="143"/>
      <c r="CM208" s="143"/>
      <c r="CN208" s="143"/>
      <c r="CO208" s="143"/>
      <c r="CP208" s="143"/>
      <c r="CQ208" s="143"/>
      <c r="CR208" s="143"/>
      <c r="CS208" s="143"/>
      <c r="CT208" s="143"/>
      <c r="CU208" s="143"/>
      <c r="CV208" s="143"/>
      <c r="CW208" s="143"/>
      <c r="CX208" s="143"/>
      <c r="CY208" s="143"/>
      <c r="CZ208" s="143"/>
      <c r="DA208" s="143"/>
      <c r="DB208" s="143"/>
      <c r="DC208" s="143"/>
      <c r="DD208" s="143"/>
      <c r="DE208" s="143"/>
      <c r="DF208" s="143"/>
      <c r="DG208" s="143"/>
      <c r="DH208" s="143"/>
      <c r="DI208" s="143"/>
      <c r="DJ208" s="143"/>
      <c r="DK208" s="143"/>
      <c r="DL208" s="143"/>
      <c r="DM208" s="143"/>
      <c r="DN208" s="143"/>
      <c r="DO208" s="143"/>
      <c r="DP208" s="143"/>
      <c r="DQ208" s="143"/>
      <c r="DR208" s="143"/>
      <c r="DS208" s="143"/>
      <c r="DT208" s="143"/>
      <c r="DU208" s="143"/>
      <c r="DV208" s="143"/>
      <c r="DW208" s="143"/>
      <c r="DX208" s="143"/>
      <c r="DY208" s="143"/>
      <c r="DZ208" s="143"/>
      <c r="EA208" s="143"/>
      <c r="EB208" s="143"/>
      <c r="EC208" s="143"/>
      <c r="ED208" s="143"/>
      <c r="EE208" s="143"/>
      <c r="EF208" s="143"/>
      <c r="EG208" s="143"/>
      <c r="EH208" s="143"/>
      <c r="EI208" s="143"/>
      <c r="EJ208" s="143"/>
      <c r="EK208" s="143"/>
      <c r="EL208" s="143"/>
      <c r="EM208" s="143"/>
      <c r="EN208" s="143"/>
      <c r="EO208" s="143"/>
      <c r="EP208" s="143"/>
      <c r="EQ208" s="143"/>
      <c r="ER208" s="143"/>
      <c r="ES208" s="143"/>
      <c r="ET208" s="143"/>
      <c r="EU208" s="143"/>
      <c r="EV208" s="143"/>
      <c r="EW208" s="143"/>
      <c r="EX208" s="143"/>
      <c r="EY208" s="143"/>
      <c r="EZ208" s="143"/>
      <c r="FA208" s="143"/>
      <c r="FB208" s="143"/>
      <c r="FC208" s="143"/>
    </row>
    <row r="209" spans="1:159" s="73" customFormat="1">
      <c r="A209" s="74">
        <f>IF(F209&lt;&gt;"",1+MAX($A$2:A208),"")</f>
        <v>162</v>
      </c>
      <c r="B209" s="32"/>
      <c r="C209" s="36"/>
      <c r="D209" s="121" t="s">
        <v>112</v>
      </c>
      <c r="E209" s="120">
        <f>E205*0.084</f>
        <v>35.700000000000003</v>
      </c>
      <c r="F209" s="35">
        <v>0.05</v>
      </c>
      <c r="G209" s="64">
        <f t="shared" si="64"/>
        <v>37.485000000000007</v>
      </c>
      <c r="H209" s="65" t="s">
        <v>113</v>
      </c>
      <c r="I209" s="37">
        <v>0</v>
      </c>
      <c r="J209" s="38">
        <f t="shared" si="55"/>
        <v>0</v>
      </c>
      <c r="K209" s="39">
        <v>0</v>
      </c>
      <c r="L209" s="40">
        <f t="shared" si="56"/>
        <v>0</v>
      </c>
      <c r="M209" s="40">
        <f t="shared" si="57"/>
        <v>0</v>
      </c>
      <c r="N209" s="40">
        <v>0</v>
      </c>
      <c r="O209" s="40">
        <f t="shared" si="58"/>
        <v>0</v>
      </c>
      <c r="P209" s="40">
        <f t="shared" si="59"/>
        <v>0</v>
      </c>
      <c r="Q209" s="30">
        <f t="shared" si="60"/>
        <v>0</v>
      </c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143"/>
      <c r="CB209" s="143"/>
      <c r="CC209" s="143"/>
      <c r="CD209" s="143"/>
      <c r="CE209" s="143"/>
      <c r="CF209" s="143"/>
      <c r="CG209" s="143"/>
      <c r="CH209" s="143"/>
      <c r="CI209" s="143"/>
      <c r="CJ209" s="143"/>
      <c r="CK209" s="143"/>
      <c r="CL209" s="143"/>
      <c r="CM209" s="143"/>
      <c r="CN209" s="143"/>
      <c r="CO209" s="143"/>
      <c r="CP209" s="143"/>
      <c r="CQ209" s="143"/>
      <c r="CR209" s="143"/>
      <c r="CS209" s="143"/>
      <c r="CT209" s="143"/>
      <c r="CU209" s="143"/>
      <c r="CV209" s="143"/>
      <c r="CW209" s="143"/>
      <c r="CX209" s="143"/>
      <c r="CY209" s="143"/>
      <c r="CZ209" s="143"/>
      <c r="DA209" s="143"/>
      <c r="DB209" s="143"/>
      <c r="DC209" s="143"/>
      <c r="DD209" s="143"/>
      <c r="DE209" s="143"/>
      <c r="DF209" s="143"/>
      <c r="DG209" s="143"/>
      <c r="DH209" s="143"/>
      <c r="DI209" s="143"/>
      <c r="DJ209" s="143"/>
      <c r="DK209" s="143"/>
      <c r="DL209" s="143"/>
      <c r="DM209" s="143"/>
      <c r="DN209" s="143"/>
      <c r="DO209" s="143"/>
      <c r="DP209" s="143"/>
      <c r="DQ209" s="143"/>
      <c r="DR209" s="143"/>
      <c r="DS209" s="143"/>
      <c r="DT209" s="143"/>
      <c r="DU209" s="143"/>
      <c r="DV209" s="143"/>
      <c r="DW209" s="143"/>
      <c r="DX209" s="143"/>
      <c r="DY209" s="143"/>
      <c r="DZ209" s="143"/>
      <c r="EA209" s="143"/>
      <c r="EB209" s="143"/>
      <c r="EC209" s="143"/>
      <c r="ED209" s="143"/>
      <c r="EE209" s="143"/>
      <c r="EF209" s="143"/>
      <c r="EG209" s="143"/>
      <c r="EH209" s="143"/>
      <c r="EI209" s="143"/>
      <c r="EJ209" s="143"/>
      <c r="EK209" s="143"/>
      <c r="EL209" s="143"/>
      <c r="EM209" s="143"/>
      <c r="EN209" s="143"/>
      <c r="EO209" s="143"/>
      <c r="EP209" s="143"/>
      <c r="EQ209" s="143"/>
      <c r="ER209" s="143"/>
      <c r="ES209" s="143"/>
      <c r="ET209" s="143"/>
      <c r="EU209" s="143"/>
      <c r="EV209" s="143"/>
      <c r="EW209" s="143"/>
      <c r="EX209" s="143"/>
      <c r="EY209" s="143"/>
      <c r="EZ209" s="143"/>
      <c r="FA209" s="143"/>
      <c r="FB209" s="143"/>
      <c r="FC209" s="143"/>
    </row>
    <row r="210" spans="1:159" s="73" customFormat="1">
      <c r="A210" s="74">
        <f>IF(F210&lt;&gt;"",1+MAX($A$2:A209),"")</f>
        <v>163</v>
      </c>
      <c r="B210" s="32"/>
      <c r="C210" s="36"/>
      <c r="D210" s="119" t="s">
        <v>134</v>
      </c>
      <c r="E210" s="120">
        <v>425</v>
      </c>
      <c r="F210" s="63">
        <v>0.1</v>
      </c>
      <c r="G210" s="64">
        <f t="shared" si="64"/>
        <v>467.50000000000006</v>
      </c>
      <c r="H210" s="71" t="s">
        <v>37</v>
      </c>
      <c r="I210" s="37">
        <v>0</v>
      </c>
      <c r="J210" s="38">
        <f t="shared" si="55"/>
        <v>0</v>
      </c>
      <c r="K210" s="39">
        <v>0</v>
      </c>
      <c r="L210" s="40">
        <f t="shared" si="56"/>
        <v>0</v>
      </c>
      <c r="M210" s="40">
        <f t="shared" si="57"/>
        <v>0</v>
      </c>
      <c r="N210" s="40">
        <v>0</v>
      </c>
      <c r="O210" s="40">
        <f t="shared" si="58"/>
        <v>0</v>
      </c>
      <c r="P210" s="40">
        <f t="shared" si="59"/>
        <v>0</v>
      </c>
      <c r="Q210" s="30">
        <f t="shared" si="60"/>
        <v>0</v>
      </c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143"/>
      <c r="CB210" s="143"/>
      <c r="CC210" s="143"/>
      <c r="CD210" s="143"/>
      <c r="CE210" s="143"/>
      <c r="CF210" s="143"/>
      <c r="CG210" s="143"/>
      <c r="CH210" s="143"/>
      <c r="CI210" s="143"/>
      <c r="CJ210" s="143"/>
      <c r="CK210" s="143"/>
      <c r="CL210" s="143"/>
      <c r="CM210" s="143"/>
      <c r="CN210" s="143"/>
      <c r="CO210" s="143"/>
      <c r="CP210" s="143"/>
      <c r="CQ210" s="143"/>
      <c r="CR210" s="143"/>
      <c r="CS210" s="143"/>
      <c r="CT210" s="143"/>
      <c r="CU210" s="143"/>
      <c r="CV210" s="143"/>
      <c r="CW210" s="143"/>
      <c r="CX210" s="143"/>
      <c r="CY210" s="143"/>
      <c r="CZ210" s="143"/>
      <c r="DA210" s="143"/>
      <c r="DB210" s="143"/>
      <c r="DC210" s="143"/>
      <c r="DD210" s="143"/>
      <c r="DE210" s="143"/>
      <c r="DF210" s="143"/>
      <c r="DG210" s="143"/>
      <c r="DH210" s="143"/>
      <c r="DI210" s="143"/>
      <c r="DJ210" s="143"/>
      <c r="DK210" s="143"/>
      <c r="DL210" s="143"/>
      <c r="DM210" s="143"/>
      <c r="DN210" s="143"/>
      <c r="DO210" s="143"/>
      <c r="DP210" s="143"/>
      <c r="DQ210" s="143"/>
      <c r="DR210" s="143"/>
      <c r="DS210" s="143"/>
      <c r="DT210" s="143"/>
      <c r="DU210" s="143"/>
      <c r="DV210" s="143"/>
      <c r="DW210" s="143"/>
      <c r="DX210" s="143"/>
      <c r="DY210" s="143"/>
      <c r="DZ210" s="143"/>
      <c r="EA210" s="143"/>
      <c r="EB210" s="143"/>
      <c r="EC210" s="143"/>
      <c r="ED210" s="143"/>
      <c r="EE210" s="143"/>
      <c r="EF210" s="143"/>
      <c r="EG210" s="143"/>
      <c r="EH210" s="143"/>
      <c r="EI210" s="143"/>
      <c r="EJ210" s="143"/>
      <c r="EK210" s="143"/>
      <c r="EL210" s="143"/>
      <c r="EM210" s="143"/>
      <c r="EN210" s="143"/>
      <c r="EO210" s="143"/>
      <c r="EP210" s="143"/>
      <c r="EQ210" s="143"/>
      <c r="ER210" s="143"/>
      <c r="ES210" s="143"/>
      <c r="ET210" s="143"/>
      <c r="EU210" s="143"/>
      <c r="EV210" s="143"/>
      <c r="EW210" s="143"/>
      <c r="EX210" s="143"/>
      <c r="EY210" s="143"/>
      <c r="EZ210" s="143"/>
      <c r="FA210" s="143"/>
      <c r="FB210" s="143"/>
      <c r="FC210" s="143"/>
    </row>
    <row r="211" spans="1:159" s="73" customFormat="1">
      <c r="A211" s="74">
        <f>IF(F211&lt;&gt;"",1+MAX($A$2:A210),"")</f>
        <v>164</v>
      </c>
      <c r="B211" s="32"/>
      <c r="C211" s="36"/>
      <c r="D211" s="119" t="s">
        <v>130</v>
      </c>
      <c r="E211" s="120">
        <f>E210/2</f>
        <v>212.5</v>
      </c>
      <c r="F211" s="63">
        <v>0.05</v>
      </c>
      <c r="G211" s="64">
        <f t="shared" si="64"/>
        <v>223.125</v>
      </c>
      <c r="H211" s="71" t="s">
        <v>39</v>
      </c>
      <c r="I211" s="37">
        <v>0</v>
      </c>
      <c r="J211" s="38">
        <f t="shared" si="55"/>
        <v>0</v>
      </c>
      <c r="K211" s="39">
        <v>0</v>
      </c>
      <c r="L211" s="40">
        <f t="shared" si="56"/>
        <v>0</v>
      </c>
      <c r="M211" s="40">
        <f t="shared" si="57"/>
        <v>0</v>
      </c>
      <c r="N211" s="40">
        <v>0</v>
      </c>
      <c r="O211" s="40">
        <f t="shared" si="58"/>
        <v>0</v>
      </c>
      <c r="P211" s="40">
        <f t="shared" si="59"/>
        <v>0</v>
      </c>
      <c r="Q211" s="30">
        <f t="shared" si="60"/>
        <v>0</v>
      </c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143"/>
      <c r="CB211" s="143"/>
      <c r="CC211" s="143"/>
      <c r="CD211" s="143"/>
      <c r="CE211" s="143"/>
      <c r="CF211" s="143"/>
      <c r="CG211" s="143"/>
      <c r="CH211" s="143"/>
      <c r="CI211" s="143"/>
      <c r="CJ211" s="143"/>
      <c r="CK211" s="143"/>
      <c r="CL211" s="143"/>
      <c r="CM211" s="143"/>
      <c r="CN211" s="143"/>
      <c r="CO211" s="143"/>
      <c r="CP211" s="143"/>
      <c r="CQ211" s="143"/>
      <c r="CR211" s="143"/>
      <c r="CS211" s="143"/>
      <c r="CT211" s="143"/>
      <c r="CU211" s="143"/>
      <c r="CV211" s="143"/>
      <c r="CW211" s="143"/>
      <c r="CX211" s="143"/>
      <c r="CY211" s="143"/>
      <c r="CZ211" s="143"/>
      <c r="DA211" s="143"/>
      <c r="DB211" s="143"/>
      <c r="DC211" s="143"/>
      <c r="DD211" s="143"/>
      <c r="DE211" s="143"/>
      <c r="DF211" s="143"/>
      <c r="DG211" s="143"/>
      <c r="DH211" s="143"/>
      <c r="DI211" s="143"/>
      <c r="DJ211" s="143"/>
      <c r="DK211" s="143"/>
      <c r="DL211" s="143"/>
      <c r="DM211" s="143"/>
      <c r="DN211" s="143"/>
      <c r="DO211" s="143"/>
      <c r="DP211" s="143"/>
      <c r="DQ211" s="143"/>
      <c r="DR211" s="143"/>
      <c r="DS211" s="143"/>
      <c r="DT211" s="143"/>
      <c r="DU211" s="143"/>
      <c r="DV211" s="143"/>
      <c r="DW211" s="143"/>
      <c r="DX211" s="143"/>
      <c r="DY211" s="143"/>
      <c r="DZ211" s="143"/>
      <c r="EA211" s="143"/>
      <c r="EB211" s="143"/>
      <c r="EC211" s="143"/>
      <c r="ED211" s="143"/>
      <c r="EE211" s="143"/>
      <c r="EF211" s="143"/>
      <c r="EG211" s="143"/>
      <c r="EH211" s="143"/>
      <c r="EI211" s="143"/>
      <c r="EJ211" s="143"/>
      <c r="EK211" s="143"/>
      <c r="EL211" s="143"/>
      <c r="EM211" s="143"/>
      <c r="EN211" s="143"/>
      <c r="EO211" s="143"/>
      <c r="EP211" s="143"/>
      <c r="EQ211" s="143"/>
      <c r="ER211" s="143"/>
      <c r="ES211" s="143"/>
      <c r="ET211" s="143"/>
      <c r="EU211" s="143"/>
      <c r="EV211" s="143"/>
      <c r="EW211" s="143"/>
      <c r="EX211" s="143"/>
      <c r="EY211" s="143"/>
      <c r="EZ211" s="143"/>
      <c r="FA211" s="143"/>
      <c r="FB211" s="143"/>
      <c r="FC211" s="143"/>
    </row>
    <row r="212" spans="1:159" s="73" customFormat="1">
      <c r="A212" s="74">
        <f>IF(F212&lt;&gt;"",1+MAX($A$2:A211),"")</f>
        <v>165</v>
      </c>
      <c r="B212" s="32"/>
      <c r="C212" s="36"/>
      <c r="D212" s="119" t="s">
        <v>119</v>
      </c>
      <c r="E212" s="120">
        <f>E204*3</f>
        <v>93</v>
      </c>
      <c r="F212" s="63">
        <v>0.05</v>
      </c>
      <c r="G212" s="64">
        <f t="shared" si="64"/>
        <v>97.65</v>
      </c>
      <c r="H212" s="71" t="s">
        <v>39</v>
      </c>
      <c r="I212" s="37">
        <v>0</v>
      </c>
      <c r="J212" s="38">
        <f t="shared" si="55"/>
        <v>0</v>
      </c>
      <c r="K212" s="39">
        <v>0</v>
      </c>
      <c r="L212" s="40">
        <f t="shared" si="56"/>
        <v>0</v>
      </c>
      <c r="M212" s="40">
        <f t="shared" si="57"/>
        <v>0</v>
      </c>
      <c r="N212" s="40">
        <v>0</v>
      </c>
      <c r="O212" s="40">
        <f t="shared" si="58"/>
        <v>0</v>
      </c>
      <c r="P212" s="40">
        <f t="shared" si="59"/>
        <v>0</v>
      </c>
      <c r="Q212" s="30">
        <f t="shared" si="60"/>
        <v>0</v>
      </c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143"/>
      <c r="CB212" s="143"/>
      <c r="CC212" s="143"/>
      <c r="CD212" s="143"/>
      <c r="CE212" s="143"/>
      <c r="CF212" s="143"/>
      <c r="CG212" s="143"/>
      <c r="CH212" s="143"/>
      <c r="CI212" s="143"/>
      <c r="CJ212" s="143"/>
      <c r="CK212" s="143"/>
      <c r="CL212" s="143"/>
      <c r="CM212" s="143"/>
      <c r="CN212" s="143"/>
      <c r="CO212" s="143"/>
      <c r="CP212" s="143"/>
      <c r="CQ212" s="143"/>
      <c r="CR212" s="143"/>
      <c r="CS212" s="143"/>
      <c r="CT212" s="143"/>
      <c r="CU212" s="143"/>
      <c r="CV212" s="143"/>
      <c r="CW212" s="143"/>
      <c r="CX212" s="143"/>
      <c r="CY212" s="143"/>
      <c r="CZ212" s="143"/>
      <c r="DA212" s="143"/>
      <c r="DB212" s="143"/>
      <c r="DC212" s="143"/>
      <c r="DD212" s="143"/>
      <c r="DE212" s="143"/>
      <c r="DF212" s="143"/>
      <c r="DG212" s="143"/>
      <c r="DH212" s="143"/>
      <c r="DI212" s="143"/>
      <c r="DJ212" s="143"/>
      <c r="DK212" s="143"/>
      <c r="DL212" s="143"/>
      <c r="DM212" s="143"/>
      <c r="DN212" s="143"/>
      <c r="DO212" s="143"/>
      <c r="DP212" s="143"/>
      <c r="DQ212" s="143"/>
      <c r="DR212" s="143"/>
      <c r="DS212" s="143"/>
      <c r="DT212" s="143"/>
      <c r="DU212" s="143"/>
      <c r="DV212" s="143"/>
      <c r="DW212" s="143"/>
      <c r="DX212" s="143"/>
      <c r="DY212" s="143"/>
      <c r="DZ212" s="143"/>
      <c r="EA212" s="143"/>
      <c r="EB212" s="143"/>
      <c r="EC212" s="143"/>
      <c r="ED212" s="143"/>
      <c r="EE212" s="143"/>
      <c r="EF212" s="143"/>
      <c r="EG212" s="143"/>
      <c r="EH212" s="143"/>
      <c r="EI212" s="143"/>
      <c r="EJ212" s="143"/>
      <c r="EK212" s="143"/>
      <c r="EL212" s="143"/>
      <c r="EM212" s="143"/>
      <c r="EN212" s="143"/>
      <c r="EO212" s="143"/>
      <c r="EP212" s="143"/>
      <c r="EQ212" s="143"/>
      <c r="ER212" s="143"/>
      <c r="ES212" s="143"/>
      <c r="ET212" s="143"/>
      <c r="EU212" s="143"/>
      <c r="EV212" s="143"/>
      <c r="EW212" s="143"/>
      <c r="EX212" s="143"/>
      <c r="EY212" s="143"/>
      <c r="EZ212" s="143"/>
      <c r="FA212" s="143"/>
      <c r="FB212" s="143"/>
      <c r="FC212" s="143"/>
    </row>
    <row r="213" spans="1:159" s="73" customFormat="1">
      <c r="A213" s="74">
        <f>IF(F213&lt;&gt;"",1+MAX($A$2:A212),"")</f>
        <v>166</v>
      </c>
      <c r="B213" s="32"/>
      <c r="C213" s="36"/>
      <c r="D213" s="119" t="s">
        <v>141</v>
      </c>
      <c r="E213" s="120">
        <f>E205*2</f>
        <v>850</v>
      </c>
      <c r="F213" s="63">
        <v>0.05</v>
      </c>
      <c r="G213" s="64">
        <f t="shared" si="64"/>
        <v>892.5</v>
      </c>
      <c r="H213" s="71" t="s">
        <v>39</v>
      </c>
      <c r="I213" s="37">
        <v>0</v>
      </c>
      <c r="J213" s="38">
        <f t="shared" si="55"/>
        <v>0</v>
      </c>
      <c r="K213" s="39">
        <v>0</v>
      </c>
      <c r="L213" s="40">
        <f t="shared" si="56"/>
        <v>0</v>
      </c>
      <c r="M213" s="40">
        <f t="shared" si="57"/>
        <v>0</v>
      </c>
      <c r="N213" s="40">
        <v>0</v>
      </c>
      <c r="O213" s="40">
        <f t="shared" si="58"/>
        <v>0</v>
      </c>
      <c r="P213" s="40">
        <f t="shared" si="59"/>
        <v>0</v>
      </c>
      <c r="Q213" s="30">
        <f t="shared" si="60"/>
        <v>0</v>
      </c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143"/>
      <c r="CB213" s="143"/>
      <c r="CC213" s="143"/>
      <c r="CD213" s="143"/>
      <c r="CE213" s="143"/>
      <c r="CF213" s="143"/>
      <c r="CG213" s="143"/>
      <c r="CH213" s="143"/>
      <c r="CI213" s="143"/>
      <c r="CJ213" s="143"/>
      <c r="CK213" s="143"/>
      <c r="CL213" s="143"/>
      <c r="CM213" s="143"/>
      <c r="CN213" s="143"/>
      <c r="CO213" s="143"/>
      <c r="CP213" s="143"/>
      <c r="CQ213" s="143"/>
      <c r="CR213" s="143"/>
      <c r="CS213" s="143"/>
      <c r="CT213" s="143"/>
      <c r="CU213" s="143"/>
      <c r="CV213" s="143"/>
      <c r="CW213" s="143"/>
      <c r="CX213" s="143"/>
      <c r="CY213" s="143"/>
      <c r="CZ213" s="143"/>
      <c r="DA213" s="143"/>
      <c r="DB213" s="143"/>
      <c r="DC213" s="143"/>
      <c r="DD213" s="143"/>
      <c r="DE213" s="143"/>
      <c r="DF213" s="143"/>
      <c r="DG213" s="143"/>
      <c r="DH213" s="143"/>
      <c r="DI213" s="143"/>
      <c r="DJ213" s="143"/>
      <c r="DK213" s="143"/>
      <c r="DL213" s="143"/>
      <c r="DM213" s="143"/>
      <c r="DN213" s="143"/>
      <c r="DO213" s="143"/>
      <c r="DP213" s="143"/>
      <c r="DQ213" s="143"/>
      <c r="DR213" s="143"/>
      <c r="DS213" s="143"/>
      <c r="DT213" s="143"/>
      <c r="DU213" s="143"/>
      <c r="DV213" s="143"/>
      <c r="DW213" s="143"/>
      <c r="DX213" s="143"/>
      <c r="DY213" s="143"/>
      <c r="DZ213" s="143"/>
      <c r="EA213" s="143"/>
      <c r="EB213" s="143"/>
      <c r="EC213" s="143"/>
      <c r="ED213" s="143"/>
      <c r="EE213" s="143"/>
      <c r="EF213" s="143"/>
      <c r="EG213" s="143"/>
      <c r="EH213" s="143"/>
      <c r="EI213" s="143"/>
      <c r="EJ213" s="143"/>
      <c r="EK213" s="143"/>
      <c r="EL213" s="143"/>
      <c r="EM213" s="143"/>
      <c r="EN213" s="143"/>
      <c r="EO213" s="143"/>
      <c r="EP213" s="143"/>
      <c r="EQ213" s="143"/>
      <c r="ER213" s="143"/>
      <c r="ES213" s="143"/>
      <c r="ET213" s="143"/>
      <c r="EU213" s="143"/>
      <c r="EV213" s="143"/>
      <c r="EW213" s="143"/>
      <c r="EX213" s="143"/>
      <c r="EY213" s="143"/>
      <c r="EZ213" s="143"/>
      <c r="FA213" s="143"/>
      <c r="FB213" s="143"/>
      <c r="FC213" s="143"/>
    </row>
    <row r="214" spans="1:159" s="73" customFormat="1">
      <c r="A214" s="74" t="str">
        <f>IF(F214&lt;&gt;"",1+MAX($A$2:A213),"")</f>
        <v/>
      </c>
      <c r="B214" s="32"/>
      <c r="C214" s="36"/>
      <c r="D214" s="119"/>
      <c r="E214" s="120"/>
      <c r="F214" s="63"/>
      <c r="G214" s="64"/>
      <c r="H214" s="71"/>
      <c r="I214" s="37">
        <v>0</v>
      </c>
      <c r="J214" s="38">
        <f t="shared" si="55"/>
        <v>0</v>
      </c>
      <c r="K214" s="39">
        <v>0</v>
      </c>
      <c r="L214" s="40">
        <f t="shared" si="56"/>
        <v>0</v>
      </c>
      <c r="M214" s="40">
        <f t="shared" si="57"/>
        <v>0</v>
      </c>
      <c r="N214" s="40">
        <v>0</v>
      </c>
      <c r="O214" s="40">
        <f t="shared" si="58"/>
        <v>0</v>
      </c>
      <c r="P214" s="40">
        <f t="shared" si="59"/>
        <v>0</v>
      </c>
      <c r="Q214" s="30">
        <f t="shared" si="60"/>
        <v>0</v>
      </c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143"/>
      <c r="CB214" s="143"/>
      <c r="CC214" s="143"/>
      <c r="CD214" s="143"/>
      <c r="CE214" s="143"/>
      <c r="CF214" s="143"/>
      <c r="CG214" s="143"/>
      <c r="CH214" s="143"/>
      <c r="CI214" s="143"/>
      <c r="CJ214" s="143"/>
      <c r="CK214" s="143"/>
      <c r="CL214" s="143"/>
      <c r="CM214" s="143"/>
      <c r="CN214" s="143"/>
      <c r="CO214" s="143"/>
      <c r="CP214" s="143"/>
      <c r="CQ214" s="143"/>
      <c r="CR214" s="143"/>
      <c r="CS214" s="143"/>
      <c r="CT214" s="143"/>
      <c r="CU214" s="143"/>
      <c r="CV214" s="143"/>
      <c r="CW214" s="143"/>
      <c r="CX214" s="143"/>
      <c r="CY214" s="143"/>
      <c r="CZ214" s="143"/>
      <c r="DA214" s="143"/>
      <c r="DB214" s="143"/>
      <c r="DC214" s="143"/>
      <c r="DD214" s="143"/>
      <c r="DE214" s="143"/>
      <c r="DF214" s="143"/>
      <c r="DG214" s="143"/>
      <c r="DH214" s="143"/>
      <c r="DI214" s="143"/>
      <c r="DJ214" s="143"/>
      <c r="DK214" s="143"/>
      <c r="DL214" s="143"/>
      <c r="DM214" s="143"/>
      <c r="DN214" s="143"/>
      <c r="DO214" s="143"/>
      <c r="DP214" s="143"/>
      <c r="DQ214" s="143"/>
      <c r="DR214" s="143"/>
      <c r="DS214" s="143"/>
      <c r="DT214" s="143"/>
      <c r="DU214" s="143"/>
      <c r="DV214" s="143"/>
      <c r="DW214" s="143"/>
      <c r="DX214" s="143"/>
      <c r="DY214" s="143"/>
      <c r="DZ214" s="143"/>
      <c r="EA214" s="143"/>
      <c r="EB214" s="143"/>
      <c r="EC214" s="143"/>
      <c r="ED214" s="143"/>
      <c r="EE214" s="143"/>
      <c r="EF214" s="143"/>
      <c r="EG214" s="143"/>
      <c r="EH214" s="143"/>
      <c r="EI214" s="143"/>
      <c r="EJ214" s="143"/>
      <c r="EK214" s="143"/>
      <c r="EL214" s="143"/>
      <c r="EM214" s="143"/>
      <c r="EN214" s="143"/>
      <c r="EO214" s="143"/>
      <c r="EP214" s="143"/>
      <c r="EQ214" s="143"/>
      <c r="ER214" s="143"/>
      <c r="ES214" s="143"/>
      <c r="ET214" s="143"/>
      <c r="EU214" s="143"/>
      <c r="EV214" s="143"/>
      <c r="EW214" s="143"/>
      <c r="EX214" s="143"/>
      <c r="EY214" s="143"/>
      <c r="EZ214" s="143"/>
      <c r="FA214" s="143"/>
      <c r="FB214" s="143"/>
      <c r="FC214" s="143"/>
    </row>
    <row r="215" spans="1:159" s="73" customFormat="1">
      <c r="A215" s="74" t="str">
        <f>IF(F215&lt;&gt;"",1+MAX($A$2:A214),"")</f>
        <v/>
      </c>
      <c r="B215" s="32"/>
      <c r="C215" s="36"/>
      <c r="D215" s="114" t="s">
        <v>149</v>
      </c>
      <c r="E215" s="115">
        <v>77</v>
      </c>
      <c r="F215" s="115"/>
      <c r="G215" s="116"/>
      <c r="H215" s="117" t="s">
        <v>39</v>
      </c>
      <c r="I215" s="37">
        <v>0</v>
      </c>
      <c r="J215" s="38">
        <f t="shared" si="55"/>
        <v>0</v>
      </c>
      <c r="K215" s="39">
        <v>0</v>
      </c>
      <c r="L215" s="40">
        <f t="shared" si="56"/>
        <v>0</v>
      </c>
      <c r="M215" s="40">
        <f t="shared" si="57"/>
        <v>0</v>
      </c>
      <c r="N215" s="40">
        <v>0</v>
      </c>
      <c r="O215" s="40">
        <f t="shared" si="58"/>
        <v>0</v>
      </c>
      <c r="P215" s="40">
        <f t="shared" si="59"/>
        <v>0</v>
      </c>
      <c r="Q215" s="30">
        <f t="shared" si="60"/>
        <v>0</v>
      </c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143"/>
      <c r="CB215" s="143"/>
      <c r="CC215" s="143"/>
      <c r="CD215" s="143"/>
      <c r="CE215" s="143"/>
      <c r="CF215" s="143"/>
      <c r="CG215" s="143"/>
      <c r="CH215" s="143"/>
      <c r="CI215" s="143"/>
      <c r="CJ215" s="143"/>
      <c r="CK215" s="143"/>
      <c r="CL215" s="143"/>
      <c r="CM215" s="143"/>
      <c r="CN215" s="143"/>
      <c r="CO215" s="143"/>
      <c r="CP215" s="143"/>
      <c r="CQ215" s="143"/>
      <c r="CR215" s="143"/>
      <c r="CS215" s="143"/>
      <c r="CT215" s="143"/>
      <c r="CU215" s="143"/>
      <c r="CV215" s="143"/>
      <c r="CW215" s="143"/>
      <c r="CX215" s="143"/>
      <c r="CY215" s="143"/>
      <c r="CZ215" s="143"/>
      <c r="DA215" s="143"/>
      <c r="DB215" s="143"/>
      <c r="DC215" s="143"/>
      <c r="DD215" s="143"/>
      <c r="DE215" s="143"/>
      <c r="DF215" s="143"/>
      <c r="DG215" s="143"/>
      <c r="DH215" s="143"/>
      <c r="DI215" s="143"/>
      <c r="DJ215" s="143"/>
      <c r="DK215" s="143"/>
      <c r="DL215" s="143"/>
      <c r="DM215" s="143"/>
      <c r="DN215" s="143"/>
      <c r="DO215" s="143"/>
      <c r="DP215" s="143"/>
      <c r="DQ215" s="143"/>
      <c r="DR215" s="143"/>
      <c r="DS215" s="143"/>
      <c r="DT215" s="143"/>
      <c r="DU215" s="143"/>
      <c r="DV215" s="143"/>
      <c r="DW215" s="143"/>
      <c r="DX215" s="143"/>
      <c r="DY215" s="143"/>
      <c r="DZ215" s="143"/>
      <c r="EA215" s="143"/>
      <c r="EB215" s="143"/>
      <c r="EC215" s="143"/>
      <c r="ED215" s="143"/>
      <c r="EE215" s="143"/>
      <c r="EF215" s="143"/>
      <c r="EG215" s="143"/>
      <c r="EH215" s="143"/>
      <c r="EI215" s="143"/>
      <c r="EJ215" s="143"/>
      <c r="EK215" s="143"/>
      <c r="EL215" s="143"/>
      <c r="EM215" s="143"/>
      <c r="EN215" s="143"/>
      <c r="EO215" s="143"/>
      <c r="EP215" s="143"/>
      <c r="EQ215" s="143"/>
      <c r="ER215" s="143"/>
      <c r="ES215" s="143"/>
      <c r="ET215" s="143"/>
      <c r="EU215" s="143"/>
      <c r="EV215" s="143"/>
      <c r="EW215" s="143"/>
      <c r="EX215" s="143"/>
      <c r="EY215" s="143"/>
      <c r="EZ215" s="143"/>
      <c r="FA215" s="143"/>
      <c r="FB215" s="143"/>
      <c r="FC215" s="143"/>
    </row>
    <row r="216" spans="1:159" s="73" customFormat="1">
      <c r="A216" s="74">
        <f>IF(F216&lt;&gt;"",1+MAX($A$2:A215),"")</f>
        <v>167</v>
      </c>
      <c r="B216" s="32"/>
      <c r="C216" s="36"/>
      <c r="D216" s="119" t="s">
        <v>145</v>
      </c>
      <c r="E216" s="120">
        <v>1073</v>
      </c>
      <c r="F216" s="63">
        <v>0.1</v>
      </c>
      <c r="G216" s="64">
        <f t="shared" ref="G216:G224" si="65">E216*(1+F216)</f>
        <v>1180.3000000000002</v>
      </c>
      <c r="H216" s="71" t="s">
        <v>37</v>
      </c>
      <c r="I216" s="37">
        <v>0</v>
      </c>
      <c r="J216" s="38">
        <f t="shared" si="55"/>
        <v>0</v>
      </c>
      <c r="K216" s="39">
        <v>0</v>
      </c>
      <c r="L216" s="40">
        <f t="shared" si="56"/>
        <v>0</v>
      </c>
      <c r="M216" s="40">
        <f t="shared" si="57"/>
        <v>0</v>
      </c>
      <c r="N216" s="40">
        <v>0</v>
      </c>
      <c r="O216" s="40">
        <f t="shared" si="58"/>
        <v>0</v>
      </c>
      <c r="P216" s="40">
        <f t="shared" si="59"/>
        <v>0</v>
      </c>
      <c r="Q216" s="30">
        <f t="shared" si="60"/>
        <v>0</v>
      </c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143"/>
      <c r="CB216" s="143"/>
      <c r="CC216" s="143"/>
      <c r="CD216" s="143"/>
      <c r="CE216" s="143"/>
      <c r="CF216" s="143"/>
      <c r="CG216" s="143"/>
      <c r="CH216" s="143"/>
      <c r="CI216" s="143"/>
      <c r="CJ216" s="143"/>
      <c r="CK216" s="143"/>
      <c r="CL216" s="143"/>
      <c r="CM216" s="143"/>
      <c r="CN216" s="143"/>
      <c r="CO216" s="143"/>
      <c r="CP216" s="143"/>
      <c r="CQ216" s="143"/>
      <c r="CR216" s="143"/>
      <c r="CS216" s="143"/>
      <c r="CT216" s="143"/>
      <c r="CU216" s="143"/>
      <c r="CV216" s="143"/>
      <c r="CW216" s="143"/>
      <c r="CX216" s="143"/>
      <c r="CY216" s="143"/>
      <c r="CZ216" s="143"/>
      <c r="DA216" s="143"/>
      <c r="DB216" s="143"/>
      <c r="DC216" s="143"/>
      <c r="DD216" s="143"/>
      <c r="DE216" s="143"/>
      <c r="DF216" s="143"/>
      <c r="DG216" s="143"/>
      <c r="DH216" s="143"/>
      <c r="DI216" s="143"/>
      <c r="DJ216" s="143"/>
      <c r="DK216" s="143"/>
      <c r="DL216" s="143"/>
      <c r="DM216" s="143"/>
      <c r="DN216" s="143"/>
      <c r="DO216" s="143"/>
      <c r="DP216" s="143"/>
      <c r="DQ216" s="143"/>
      <c r="DR216" s="143"/>
      <c r="DS216" s="143"/>
      <c r="DT216" s="143"/>
      <c r="DU216" s="143"/>
      <c r="DV216" s="143"/>
      <c r="DW216" s="143"/>
      <c r="DX216" s="143"/>
      <c r="DY216" s="143"/>
      <c r="DZ216" s="143"/>
      <c r="EA216" s="143"/>
      <c r="EB216" s="143"/>
      <c r="EC216" s="143"/>
      <c r="ED216" s="143"/>
      <c r="EE216" s="143"/>
      <c r="EF216" s="143"/>
      <c r="EG216" s="143"/>
      <c r="EH216" s="143"/>
      <c r="EI216" s="143"/>
      <c r="EJ216" s="143"/>
      <c r="EK216" s="143"/>
      <c r="EL216" s="143"/>
      <c r="EM216" s="143"/>
      <c r="EN216" s="143"/>
      <c r="EO216" s="143"/>
      <c r="EP216" s="143"/>
      <c r="EQ216" s="143"/>
      <c r="ER216" s="143"/>
      <c r="ES216" s="143"/>
      <c r="ET216" s="143"/>
      <c r="EU216" s="143"/>
      <c r="EV216" s="143"/>
      <c r="EW216" s="143"/>
      <c r="EX216" s="143"/>
      <c r="EY216" s="143"/>
      <c r="EZ216" s="143"/>
      <c r="FA216" s="143"/>
      <c r="FB216" s="143"/>
      <c r="FC216" s="143"/>
    </row>
    <row r="217" spans="1:159" s="73" customFormat="1">
      <c r="A217" s="74">
        <f>IF(F217&lt;&gt;"",1+MAX($A$2:A216),"")</f>
        <v>168</v>
      </c>
      <c r="B217" s="32"/>
      <c r="C217" s="36"/>
      <c r="D217" s="121" t="s">
        <v>107</v>
      </c>
      <c r="E217" s="120">
        <f>ROUNDUP(E216/32,0)</f>
        <v>34</v>
      </c>
      <c r="F217" s="63">
        <v>0</v>
      </c>
      <c r="G217" s="64">
        <f t="shared" si="65"/>
        <v>34</v>
      </c>
      <c r="H217" s="65" t="s">
        <v>38</v>
      </c>
      <c r="I217" s="37">
        <v>0</v>
      </c>
      <c r="J217" s="38">
        <f t="shared" si="55"/>
        <v>0</v>
      </c>
      <c r="K217" s="39">
        <v>0</v>
      </c>
      <c r="L217" s="40">
        <f t="shared" si="56"/>
        <v>0</v>
      </c>
      <c r="M217" s="40">
        <f t="shared" si="57"/>
        <v>0</v>
      </c>
      <c r="N217" s="40">
        <v>0</v>
      </c>
      <c r="O217" s="40">
        <f t="shared" si="58"/>
        <v>0</v>
      </c>
      <c r="P217" s="40">
        <f t="shared" si="59"/>
        <v>0</v>
      </c>
      <c r="Q217" s="30">
        <f t="shared" si="60"/>
        <v>0</v>
      </c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143"/>
      <c r="CB217" s="143"/>
      <c r="CC217" s="143"/>
      <c r="CD217" s="143"/>
      <c r="CE217" s="143"/>
      <c r="CF217" s="143"/>
      <c r="CG217" s="143"/>
      <c r="CH217" s="143"/>
      <c r="CI217" s="143"/>
      <c r="CJ217" s="143"/>
      <c r="CK217" s="143"/>
      <c r="CL217" s="143"/>
      <c r="CM217" s="143"/>
      <c r="CN217" s="143"/>
      <c r="CO217" s="143"/>
      <c r="CP217" s="143"/>
      <c r="CQ217" s="143"/>
      <c r="CR217" s="143"/>
      <c r="CS217" s="143"/>
      <c r="CT217" s="143"/>
      <c r="CU217" s="143"/>
      <c r="CV217" s="143"/>
      <c r="CW217" s="143"/>
      <c r="CX217" s="143"/>
      <c r="CY217" s="143"/>
      <c r="CZ217" s="143"/>
      <c r="DA217" s="143"/>
      <c r="DB217" s="143"/>
      <c r="DC217" s="143"/>
      <c r="DD217" s="143"/>
      <c r="DE217" s="143"/>
      <c r="DF217" s="143"/>
      <c r="DG217" s="143"/>
      <c r="DH217" s="143"/>
      <c r="DI217" s="143"/>
      <c r="DJ217" s="143"/>
      <c r="DK217" s="143"/>
      <c r="DL217" s="143"/>
      <c r="DM217" s="143"/>
      <c r="DN217" s="143"/>
      <c r="DO217" s="143"/>
      <c r="DP217" s="143"/>
      <c r="DQ217" s="143"/>
      <c r="DR217" s="143"/>
      <c r="DS217" s="143"/>
      <c r="DT217" s="143"/>
      <c r="DU217" s="143"/>
      <c r="DV217" s="143"/>
      <c r="DW217" s="143"/>
      <c r="DX217" s="143"/>
      <c r="DY217" s="143"/>
      <c r="DZ217" s="143"/>
      <c r="EA217" s="143"/>
      <c r="EB217" s="143"/>
      <c r="EC217" s="143"/>
      <c r="ED217" s="143"/>
      <c r="EE217" s="143"/>
      <c r="EF217" s="143"/>
      <c r="EG217" s="143"/>
      <c r="EH217" s="143"/>
      <c r="EI217" s="143"/>
      <c r="EJ217" s="143"/>
      <c r="EK217" s="143"/>
      <c r="EL217" s="143"/>
      <c r="EM217" s="143"/>
      <c r="EN217" s="143"/>
      <c r="EO217" s="143"/>
      <c r="EP217" s="143"/>
      <c r="EQ217" s="143"/>
      <c r="ER217" s="143"/>
      <c r="ES217" s="143"/>
      <c r="ET217" s="143"/>
      <c r="EU217" s="143"/>
      <c r="EV217" s="143"/>
      <c r="EW217" s="143"/>
      <c r="EX217" s="143"/>
      <c r="EY217" s="143"/>
      <c r="EZ217" s="143"/>
      <c r="FA217" s="143"/>
      <c r="FB217" s="143"/>
      <c r="FC217" s="143"/>
    </row>
    <row r="218" spans="1:159" s="73" customFormat="1">
      <c r="A218" s="74">
        <f>IF(F218&lt;&gt;"",1+MAX($A$2:A217),"")</f>
        <v>169</v>
      </c>
      <c r="B218" s="32"/>
      <c r="C218" s="36"/>
      <c r="D218" s="121" t="s">
        <v>110</v>
      </c>
      <c r="E218" s="120">
        <f>ROUNDUP(E216*1.33,0)</f>
        <v>1428</v>
      </c>
      <c r="F218" s="63">
        <v>0</v>
      </c>
      <c r="G218" s="64">
        <f t="shared" si="65"/>
        <v>1428</v>
      </c>
      <c r="H218" s="65" t="s">
        <v>38</v>
      </c>
      <c r="I218" s="37">
        <v>0</v>
      </c>
      <c r="J218" s="38">
        <f t="shared" si="55"/>
        <v>0</v>
      </c>
      <c r="K218" s="39">
        <v>0</v>
      </c>
      <c r="L218" s="40">
        <f t="shared" si="56"/>
        <v>0</v>
      </c>
      <c r="M218" s="40">
        <f t="shared" si="57"/>
        <v>0</v>
      </c>
      <c r="N218" s="40">
        <v>0</v>
      </c>
      <c r="O218" s="40">
        <f t="shared" si="58"/>
        <v>0</v>
      </c>
      <c r="P218" s="40">
        <f t="shared" si="59"/>
        <v>0</v>
      </c>
      <c r="Q218" s="30">
        <f t="shared" si="60"/>
        <v>0</v>
      </c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143"/>
      <c r="CB218" s="143"/>
      <c r="CC218" s="143"/>
      <c r="CD218" s="143"/>
      <c r="CE218" s="143"/>
      <c r="CF218" s="143"/>
      <c r="CG218" s="143"/>
      <c r="CH218" s="143"/>
      <c r="CI218" s="143"/>
      <c r="CJ218" s="143"/>
      <c r="CK218" s="143"/>
      <c r="CL218" s="143"/>
      <c r="CM218" s="143"/>
      <c r="CN218" s="143"/>
      <c r="CO218" s="143"/>
      <c r="CP218" s="143"/>
      <c r="CQ218" s="143"/>
      <c r="CR218" s="143"/>
      <c r="CS218" s="143"/>
      <c r="CT218" s="143"/>
      <c r="CU218" s="143"/>
      <c r="CV218" s="143"/>
      <c r="CW218" s="143"/>
      <c r="CX218" s="143"/>
      <c r="CY218" s="143"/>
      <c r="CZ218" s="143"/>
      <c r="DA218" s="143"/>
      <c r="DB218" s="143"/>
      <c r="DC218" s="143"/>
      <c r="DD218" s="143"/>
      <c r="DE218" s="143"/>
      <c r="DF218" s="143"/>
      <c r="DG218" s="143"/>
      <c r="DH218" s="143"/>
      <c r="DI218" s="143"/>
      <c r="DJ218" s="143"/>
      <c r="DK218" s="143"/>
      <c r="DL218" s="143"/>
      <c r="DM218" s="143"/>
      <c r="DN218" s="143"/>
      <c r="DO218" s="143"/>
      <c r="DP218" s="143"/>
      <c r="DQ218" s="143"/>
      <c r="DR218" s="143"/>
      <c r="DS218" s="143"/>
      <c r="DT218" s="143"/>
      <c r="DU218" s="143"/>
      <c r="DV218" s="143"/>
      <c r="DW218" s="143"/>
      <c r="DX218" s="143"/>
      <c r="DY218" s="143"/>
      <c r="DZ218" s="143"/>
      <c r="EA218" s="143"/>
      <c r="EB218" s="143"/>
      <c r="EC218" s="143"/>
      <c r="ED218" s="143"/>
      <c r="EE218" s="143"/>
      <c r="EF218" s="143"/>
      <c r="EG218" s="143"/>
      <c r="EH218" s="143"/>
      <c r="EI218" s="143"/>
      <c r="EJ218" s="143"/>
      <c r="EK218" s="143"/>
      <c r="EL218" s="143"/>
      <c r="EM218" s="143"/>
      <c r="EN218" s="143"/>
      <c r="EO218" s="143"/>
      <c r="EP218" s="143"/>
      <c r="EQ218" s="143"/>
      <c r="ER218" s="143"/>
      <c r="ES218" s="143"/>
      <c r="ET218" s="143"/>
      <c r="EU218" s="143"/>
      <c r="EV218" s="143"/>
      <c r="EW218" s="143"/>
      <c r="EX218" s="143"/>
      <c r="EY218" s="143"/>
      <c r="EZ218" s="143"/>
      <c r="FA218" s="143"/>
      <c r="FB218" s="143"/>
      <c r="FC218" s="143"/>
    </row>
    <row r="219" spans="1:159" s="73" customFormat="1">
      <c r="A219" s="74">
        <f>IF(F219&lt;&gt;"",1+MAX($A$2:A218),"")</f>
        <v>170</v>
      </c>
      <c r="B219" s="32"/>
      <c r="C219" s="36"/>
      <c r="D219" s="121" t="s">
        <v>111</v>
      </c>
      <c r="E219" s="120">
        <f>ROUNDUP(E217*16,0)</f>
        <v>544</v>
      </c>
      <c r="F219" s="63">
        <v>0.05</v>
      </c>
      <c r="G219" s="64">
        <f t="shared" si="65"/>
        <v>571.20000000000005</v>
      </c>
      <c r="H219" s="65" t="s">
        <v>39</v>
      </c>
      <c r="I219" s="37">
        <v>0</v>
      </c>
      <c r="J219" s="38">
        <f t="shared" si="55"/>
        <v>0</v>
      </c>
      <c r="K219" s="39">
        <v>0</v>
      </c>
      <c r="L219" s="40">
        <f t="shared" si="56"/>
        <v>0</v>
      </c>
      <c r="M219" s="40">
        <f t="shared" si="57"/>
        <v>0</v>
      </c>
      <c r="N219" s="40">
        <v>0</v>
      </c>
      <c r="O219" s="40">
        <f t="shared" si="58"/>
        <v>0</v>
      </c>
      <c r="P219" s="40">
        <f t="shared" si="59"/>
        <v>0</v>
      </c>
      <c r="Q219" s="30">
        <f t="shared" si="60"/>
        <v>0</v>
      </c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143"/>
      <c r="CB219" s="143"/>
      <c r="CC219" s="143"/>
      <c r="CD219" s="143"/>
      <c r="CE219" s="143"/>
      <c r="CF219" s="143"/>
      <c r="CG219" s="143"/>
      <c r="CH219" s="143"/>
      <c r="CI219" s="143"/>
      <c r="CJ219" s="143"/>
      <c r="CK219" s="143"/>
      <c r="CL219" s="143"/>
      <c r="CM219" s="143"/>
      <c r="CN219" s="143"/>
      <c r="CO219" s="143"/>
      <c r="CP219" s="143"/>
      <c r="CQ219" s="143"/>
      <c r="CR219" s="143"/>
      <c r="CS219" s="143"/>
      <c r="CT219" s="143"/>
      <c r="CU219" s="143"/>
      <c r="CV219" s="143"/>
      <c r="CW219" s="143"/>
      <c r="CX219" s="143"/>
      <c r="CY219" s="143"/>
      <c r="CZ219" s="143"/>
      <c r="DA219" s="143"/>
      <c r="DB219" s="143"/>
      <c r="DC219" s="143"/>
      <c r="DD219" s="143"/>
      <c r="DE219" s="143"/>
      <c r="DF219" s="143"/>
      <c r="DG219" s="143"/>
      <c r="DH219" s="143"/>
      <c r="DI219" s="143"/>
      <c r="DJ219" s="143"/>
      <c r="DK219" s="143"/>
      <c r="DL219" s="143"/>
      <c r="DM219" s="143"/>
      <c r="DN219" s="143"/>
      <c r="DO219" s="143"/>
      <c r="DP219" s="143"/>
      <c r="DQ219" s="143"/>
      <c r="DR219" s="143"/>
      <c r="DS219" s="143"/>
      <c r="DT219" s="143"/>
      <c r="DU219" s="143"/>
      <c r="DV219" s="143"/>
      <c r="DW219" s="143"/>
      <c r="DX219" s="143"/>
      <c r="DY219" s="143"/>
      <c r="DZ219" s="143"/>
      <c r="EA219" s="143"/>
      <c r="EB219" s="143"/>
      <c r="EC219" s="143"/>
      <c r="ED219" s="143"/>
      <c r="EE219" s="143"/>
      <c r="EF219" s="143"/>
      <c r="EG219" s="143"/>
      <c r="EH219" s="143"/>
      <c r="EI219" s="143"/>
      <c r="EJ219" s="143"/>
      <c r="EK219" s="143"/>
      <c r="EL219" s="143"/>
      <c r="EM219" s="143"/>
      <c r="EN219" s="143"/>
      <c r="EO219" s="143"/>
      <c r="EP219" s="143"/>
      <c r="EQ219" s="143"/>
      <c r="ER219" s="143"/>
      <c r="ES219" s="143"/>
      <c r="ET219" s="143"/>
      <c r="EU219" s="143"/>
      <c r="EV219" s="143"/>
      <c r="EW219" s="143"/>
      <c r="EX219" s="143"/>
      <c r="EY219" s="143"/>
      <c r="EZ219" s="143"/>
      <c r="FA219" s="143"/>
      <c r="FB219" s="143"/>
      <c r="FC219" s="143"/>
    </row>
    <row r="220" spans="1:159" s="73" customFormat="1">
      <c r="A220" s="74">
        <f>IF(F220&lt;&gt;"",1+MAX($A$2:A219),"")</f>
        <v>171</v>
      </c>
      <c r="B220" s="32"/>
      <c r="C220" s="36"/>
      <c r="D220" s="121" t="s">
        <v>112</v>
      </c>
      <c r="E220" s="120">
        <f>E216*0.084</f>
        <v>90.132000000000005</v>
      </c>
      <c r="F220" s="35">
        <v>0.05</v>
      </c>
      <c r="G220" s="64">
        <f t="shared" si="65"/>
        <v>94.638600000000011</v>
      </c>
      <c r="H220" s="65" t="s">
        <v>113</v>
      </c>
      <c r="I220" s="37">
        <v>0</v>
      </c>
      <c r="J220" s="38">
        <f t="shared" si="55"/>
        <v>0</v>
      </c>
      <c r="K220" s="39">
        <v>0</v>
      </c>
      <c r="L220" s="40">
        <f t="shared" si="56"/>
        <v>0</v>
      </c>
      <c r="M220" s="40">
        <f t="shared" si="57"/>
        <v>0</v>
      </c>
      <c r="N220" s="40">
        <v>0</v>
      </c>
      <c r="O220" s="40">
        <f t="shared" si="58"/>
        <v>0</v>
      </c>
      <c r="P220" s="40">
        <f t="shared" si="59"/>
        <v>0</v>
      </c>
      <c r="Q220" s="30">
        <f t="shared" si="60"/>
        <v>0</v>
      </c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3"/>
      <c r="CM220" s="143"/>
      <c r="CN220" s="143"/>
      <c r="CO220" s="143"/>
      <c r="CP220" s="143"/>
      <c r="CQ220" s="143"/>
      <c r="CR220" s="143"/>
      <c r="CS220" s="143"/>
      <c r="CT220" s="143"/>
      <c r="CU220" s="143"/>
      <c r="CV220" s="143"/>
      <c r="CW220" s="143"/>
      <c r="CX220" s="143"/>
      <c r="CY220" s="143"/>
      <c r="CZ220" s="143"/>
      <c r="DA220" s="143"/>
      <c r="DB220" s="143"/>
      <c r="DC220" s="143"/>
      <c r="DD220" s="143"/>
      <c r="DE220" s="143"/>
      <c r="DF220" s="143"/>
      <c r="DG220" s="143"/>
      <c r="DH220" s="143"/>
      <c r="DI220" s="143"/>
      <c r="DJ220" s="143"/>
      <c r="DK220" s="143"/>
      <c r="DL220" s="143"/>
      <c r="DM220" s="143"/>
      <c r="DN220" s="143"/>
      <c r="DO220" s="143"/>
      <c r="DP220" s="143"/>
      <c r="DQ220" s="143"/>
      <c r="DR220" s="143"/>
      <c r="DS220" s="143"/>
      <c r="DT220" s="143"/>
      <c r="DU220" s="143"/>
      <c r="DV220" s="143"/>
      <c r="DW220" s="143"/>
      <c r="DX220" s="143"/>
      <c r="DY220" s="143"/>
      <c r="DZ220" s="143"/>
      <c r="EA220" s="143"/>
      <c r="EB220" s="143"/>
      <c r="EC220" s="143"/>
      <c r="ED220" s="143"/>
      <c r="EE220" s="143"/>
      <c r="EF220" s="143"/>
      <c r="EG220" s="143"/>
      <c r="EH220" s="143"/>
      <c r="EI220" s="143"/>
      <c r="EJ220" s="143"/>
      <c r="EK220" s="143"/>
      <c r="EL220" s="143"/>
      <c r="EM220" s="143"/>
      <c r="EN220" s="143"/>
      <c r="EO220" s="143"/>
      <c r="EP220" s="143"/>
      <c r="EQ220" s="143"/>
      <c r="ER220" s="143"/>
      <c r="ES220" s="143"/>
      <c r="ET220" s="143"/>
      <c r="EU220" s="143"/>
      <c r="EV220" s="143"/>
      <c r="EW220" s="143"/>
      <c r="EX220" s="143"/>
      <c r="EY220" s="143"/>
      <c r="EZ220" s="143"/>
      <c r="FA220" s="143"/>
      <c r="FB220" s="143"/>
      <c r="FC220" s="143"/>
    </row>
    <row r="221" spans="1:159" s="73" customFormat="1">
      <c r="A221" s="74">
        <f>IF(F221&lt;&gt;"",1+MAX($A$2:A220),"")</f>
        <v>172</v>
      </c>
      <c r="B221" s="32"/>
      <c r="C221" s="36"/>
      <c r="D221" s="119" t="s">
        <v>136</v>
      </c>
      <c r="E221" s="120">
        <v>1073</v>
      </c>
      <c r="F221" s="63">
        <v>0.1</v>
      </c>
      <c r="G221" s="64">
        <f t="shared" si="65"/>
        <v>1180.3000000000002</v>
      </c>
      <c r="H221" s="71" t="s">
        <v>37</v>
      </c>
      <c r="I221" s="37">
        <v>0</v>
      </c>
      <c r="J221" s="38">
        <f t="shared" si="55"/>
        <v>0</v>
      </c>
      <c r="K221" s="39">
        <v>0</v>
      </c>
      <c r="L221" s="40">
        <f t="shared" si="56"/>
        <v>0</v>
      </c>
      <c r="M221" s="40">
        <f t="shared" si="57"/>
        <v>0</v>
      </c>
      <c r="N221" s="40">
        <v>0</v>
      </c>
      <c r="O221" s="40">
        <f t="shared" si="58"/>
        <v>0</v>
      </c>
      <c r="P221" s="40">
        <f t="shared" si="59"/>
        <v>0</v>
      </c>
      <c r="Q221" s="30">
        <f t="shared" si="60"/>
        <v>0</v>
      </c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143"/>
      <c r="CB221" s="143"/>
      <c r="CC221" s="143"/>
      <c r="CD221" s="143"/>
      <c r="CE221" s="143"/>
      <c r="CF221" s="143"/>
      <c r="CG221" s="143"/>
      <c r="CH221" s="143"/>
      <c r="CI221" s="143"/>
      <c r="CJ221" s="143"/>
      <c r="CK221" s="143"/>
      <c r="CL221" s="143"/>
      <c r="CM221" s="143"/>
      <c r="CN221" s="143"/>
      <c r="CO221" s="143"/>
      <c r="CP221" s="143"/>
      <c r="CQ221" s="143"/>
      <c r="CR221" s="143"/>
      <c r="CS221" s="143"/>
      <c r="CT221" s="143"/>
      <c r="CU221" s="143"/>
      <c r="CV221" s="143"/>
      <c r="CW221" s="143"/>
      <c r="CX221" s="143"/>
      <c r="CY221" s="143"/>
      <c r="CZ221" s="143"/>
      <c r="DA221" s="143"/>
      <c r="DB221" s="143"/>
      <c r="DC221" s="143"/>
      <c r="DD221" s="143"/>
      <c r="DE221" s="143"/>
      <c r="DF221" s="143"/>
      <c r="DG221" s="143"/>
      <c r="DH221" s="143"/>
      <c r="DI221" s="143"/>
      <c r="DJ221" s="143"/>
      <c r="DK221" s="143"/>
      <c r="DL221" s="143"/>
      <c r="DM221" s="143"/>
      <c r="DN221" s="143"/>
      <c r="DO221" s="143"/>
      <c r="DP221" s="143"/>
      <c r="DQ221" s="143"/>
      <c r="DR221" s="143"/>
      <c r="DS221" s="143"/>
      <c r="DT221" s="143"/>
      <c r="DU221" s="143"/>
      <c r="DV221" s="143"/>
      <c r="DW221" s="143"/>
      <c r="DX221" s="143"/>
      <c r="DY221" s="143"/>
      <c r="DZ221" s="143"/>
      <c r="EA221" s="143"/>
      <c r="EB221" s="143"/>
      <c r="EC221" s="143"/>
      <c r="ED221" s="143"/>
      <c r="EE221" s="143"/>
      <c r="EF221" s="143"/>
      <c r="EG221" s="143"/>
      <c r="EH221" s="143"/>
      <c r="EI221" s="143"/>
      <c r="EJ221" s="143"/>
      <c r="EK221" s="143"/>
      <c r="EL221" s="143"/>
      <c r="EM221" s="143"/>
      <c r="EN221" s="143"/>
      <c r="EO221" s="143"/>
      <c r="EP221" s="143"/>
      <c r="EQ221" s="143"/>
      <c r="ER221" s="143"/>
      <c r="ES221" s="143"/>
      <c r="ET221" s="143"/>
      <c r="EU221" s="143"/>
      <c r="EV221" s="143"/>
      <c r="EW221" s="143"/>
      <c r="EX221" s="143"/>
      <c r="EY221" s="143"/>
      <c r="EZ221" s="143"/>
      <c r="FA221" s="143"/>
      <c r="FB221" s="143"/>
      <c r="FC221" s="143"/>
    </row>
    <row r="222" spans="1:159" s="73" customFormat="1">
      <c r="A222" s="74">
        <f>IF(F222&lt;&gt;"",1+MAX($A$2:A221),"")</f>
        <v>173</v>
      </c>
      <c r="B222" s="32"/>
      <c r="C222" s="36"/>
      <c r="D222" s="119" t="s">
        <v>128</v>
      </c>
      <c r="E222" s="120">
        <f>E221/2</f>
        <v>536.5</v>
      </c>
      <c r="F222" s="63">
        <v>0.05</v>
      </c>
      <c r="G222" s="64">
        <f t="shared" si="65"/>
        <v>563.32500000000005</v>
      </c>
      <c r="H222" s="71" t="s">
        <v>39</v>
      </c>
      <c r="I222" s="37">
        <v>0</v>
      </c>
      <c r="J222" s="38">
        <f t="shared" si="55"/>
        <v>0</v>
      </c>
      <c r="K222" s="39">
        <v>0</v>
      </c>
      <c r="L222" s="40">
        <f t="shared" si="56"/>
        <v>0</v>
      </c>
      <c r="M222" s="40">
        <f t="shared" si="57"/>
        <v>0</v>
      </c>
      <c r="N222" s="40">
        <v>0</v>
      </c>
      <c r="O222" s="40">
        <f t="shared" si="58"/>
        <v>0</v>
      </c>
      <c r="P222" s="40">
        <f t="shared" si="59"/>
        <v>0</v>
      </c>
      <c r="Q222" s="30">
        <f t="shared" si="60"/>
        <v>0</v>
      </c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143"/>
      <c r="CB222" s="143"/>
      <c r="CC222" s="143"/>
      <c r="CD222" s="143"/>
      <c r="CE222" s="143"/>
      <c r="CF222" s="143"/>
      <c r="CG222" s="143"/>
      <c r="CH222" s="143"/>
      <c r="CI222" s="143"/>
      <c r="CJ222" s="143"/>
      <c r="CK222" s="143"/>
      <c r="CL222" s="143"/>
      <c r="CM222" s="143"/>
      <c r="CN222" s="143"/>
      <c r="CO222" s="143"/>
      <c r="CP222" s="143"/>
      <c r="CQ222" s="143"/>
      <c r="CR222" s="143"/>
      <c r="CS222" s="143"/>
      <c r="CT222" s="143"/>
      <c r="CU222" s="143"/>
      <c r="CV222" s="143"/>
      <c r="CW222" s="143"/>
      <c r="CX222" s="143"/>
      <c r="CY222" s="143"/>
      <c r="CZ222" s="143"/>
      <c r="DA222" s="143"/>
      <c r="DB222" s="143"/>
      <c r="DC222" s="143"/>
      <c r="DD222" s="143"/>
      <c r="DE222" s="143"/>
      <c r="DF222" s="143"/>
      <c r="DG222" s="143"/>
      <c r="DH222" s="143"/>
      <c r="DI222" s="143"/>
      <c r="DJ222" s="143"/>
      <c r="DK222" s="143"/>
      <c r="DL222" s="143"/>
      <c r="DM222" s="143"/>
      <c r="DN222" s="143"/>
      <c r="DO222" s="143"/>
      <c r="DP222" s="143"/>
      <c r="DQ222" s="143"/>
      <c r="DR222" s="143"/>
      <c r="DS222" s="143"/>
      <c r="DT222" s="143"/>
      <c r="DU222" s="143"/>
      <c r="DV222" s="143"/>
      <c r="DW222" s="143"/>
      <c r="DX222" s="143"/>
      <c r="DY222" s="143"/>
      <c r="DZ222" s="143"/>
      <c r="EA222" s="143"/>
      <c r="EB222" s="143"/>
      <c r="EC222" s="143"/>
      <c r="ED222" s="143"/>
      <c r="EE222" s="143"/>
      <c r="EF222" s="143"/>
      <c r="EG222" s="143"/>
      <c r="EH222" s="143"/>
      <c r="EI222" s="143"/>
      <c r="EJ222" s="143"/>
      <c r="EK222" s="143"/>
      <c r="EL222" s="143"/>
      <c r="EM222" s="143"/>
      <c r="EN222" s="143"/>
      <c r="EO222" s="143"/>
      <c r="EP222" s="143"/>
      <c r="EQ222" s="143"/>
      <c r="ER222" s="143"/>
      <c r="ES222" s="143"/>
      <c r="ET222" s="143"/>
      <c r="EU222" s="143"/>
      <c r="EV222" s="143"/>
      <c r="EW222" s="143"/>
      <c r="EX222" s="143"/>
      <c r="EY222" s="143"/>
      <c r="EZ222" s="143"/>
      <c r="FA222" s="143"/>
      <c r="FB222" s="143"/>
      <c r="FC222" s="143"/>
    </row>
    <row r="223" spans="1:159" s="73" customFormat="1">
      <c r="A223" s="74">
        <f>IF(F223&lt;&gt;"",1+MAX($A$2:A222),"")</f>
        <v>174</v>
      </c>
      <c r="B223" s="32"/>
      <c r="C223" s="36"/>
      <c r="D223" s="119" t="s">
        <v>119</v>
      </c>
      <c r="E223" s="120">
        <f>E215*3</f>
        <v>231</v>
      </c>
      <c r="F223" s="63">
        <v>0.05</v>
      </c>
      <c r="G223" s="64">
        <f t="shared" si="65"/>
        <v>242.55</v>
      </c>
      <c r="H223" s="71" t="s">
        <v>39</v>
      </c>
      <c r="I223" s="37">
        <v>0</v>
      </c>
      <c r="J223" s="38">
        <f t="shared" si="55"/>
        <v>0</v>
      </c>
      <c r="K223" s="39">
        <v>0</v>
      </c>
      <c r="L223" s="40">
        <f t="shared" si="56"/>
        <v>0</v>
      </c>
      <c r="M223" s="40">
        <f t="shared" si="57"/>
        <v>0</v>
      </c>
      <c r="N223" s="40">
        <v>0</v>
      </c>
      <c r="O223" s="40">
        <f t="shared" si="58"/>
        <v>0</v>
      </c>
      <c r="P223" s="40">
        <f t="shared" si="59"/>
        <v>0</v>
      </c>
      <c r="Q223" s="30">
        <f t="shared" si="60"/>
        <v>0</v>
      </c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143"/>
      <c r="CB223" s="143"/>
      <c r="CC223" s="143"/>
      <c r="CD223" s="143"/>
      <c r="CE223" s="143"/>
      <c r="CF223" s="143"/>
      <c r="CG223" s="143"/>
      <c r="CH223" s="143"/>
      <c r="CI223" s="143"/>
      <c r="CJ223" s="143"/>
      <c r="CK223" s="143"/>
      <c r="CL223" s="143"/>
      <c r="CM223" s="143"/>
      <c r="CN223" s="143"/>
      <c r="CO223" s="143"/>
      <c r="CP223" s="143"/>
      <c r="CQ223" s="143"/>
      <c r="CR223" s="143"/>
      <c r="CS223" s="143"/>
      <c r="CT223" s="143"/>
      <c r="CU223" s="143"/>
      <c r="CV223" s="143"/>
      <c r="CW223" s="143"/>
      <c r="CX223" s="143"/>
      <c r="CY223" s="143"/>
      <c r="CZ223" s="143"/>
      <c r="DA223" s="143"/>
      <c r="DB223" s="143"/>
      <c r="DC223" s="143"/>
      <c r="DD223" s="143"/>
      <c r="DE223" s="143"/>
      <c r="DF223" s="143"/>
      <c r="DG223" s="143"/>
      <c r="DH223" s="143"/>
      <c r="DI223" s="143"/>
      <c r="DJ223" s="143"/>
      <c r="DK223" s="143"/>
      <c r="DL223" s="143"/>
      <c r="DM223" s="143"/>
      <c r="DN223" s="143"/>
      <c r="DO223" s="143"/>
      <c r="DP223" s="143"/>
      <c r="DQ223" s="143"/>
      <c r="DR223" s="143"/>
      <c r="DS223" s="143"/>
      <c r="DT223" s="143"/>
      <c r="DU223" s="143"/>
      <c r="DV223" s="143"/>
      <c r="DW223" s="143"/>
      <c r="DX223" s="143"/>
      <c r="DY223" s="143"/>
      <c r="DZ223" s="143"/>
      <c r="EA223" s="143"/>
      <c r="EB223" s="143"/>
      <c r="EC223" s="143"/>
      <c r="ED223" s="143"/>
      <c r="EE223" s="143"/>
      <c r="EF223" s="143"/>
      <c r="EG223" s="143"/>
      <c r="EH223" s="143"/>
      <c r="EI223" s="143"/>
      <c r="EJ223" s="143"/>
      <c r="EK223" s="143"/>
      <c r="EL223" s="143"/>
      <c r="EM223" s="143"/>
      <c r="EN223" s="143"/>
      <c r="EO223" s="143"/>
      <c r="EP223" s="143"/>
      <c r="EQ223" s="143"/>
      <c r="ER223" s="143"/>
      <c r="ES223" s="143"/>
      <c r="ET223" s="143"/>
      <c r="EU223" s="143"/>
      <c r="EV223" s="143"/>
      <c r="EW223" s="143"/>
      <c r="EX223" s="143"/>
      <c r="EY223" s="143"/>
      <c r="EZ223" s="143"/>
      <c r="FA223" s="143"/>
      <c r="FB223" s="143"/>
      <c r="FC223" s="143"/>
    </row>
    <row r="224" spans="1:159" s="73" customFormat="1">
      <c r="A224" s="74">
        <f>IF(F224&lt;&gt;"",1+MAX($A$2:A223),"")</f>
        <v>175</v>
      </c>
      <c r="B224" s="32"/>
      <c r="C224" s="36"/>
      <c r="D224" s="119" t="s">
        <v>141</v>
      </c>
      <c r="E224" s="120">
        <v>154</v>
      </c>
      <c r="F224" s="63">
        <v>0.05</v>
      </c>
      <c r="G224" s="64">
        <f t="shared" si="65"/>
        <v>161.70000000000002</v>
      </c>
      <c r="H224" s="71" t="s">
        <v>39</v>
      </c>
      <c r="I224" s="37">
        <v>0</v>
      </c>
      <c r="J224" s="38">
        <f t="shared" si="55"/>
        <v>0</v>
      </c>
      <c r="K224" s="39">
        <v>0</v>
      </c>
      <c r="L224" s="40">
        <f t="shared" si="56"/>
        <v>0</v>
      </c>
      <c r="M224" s="40">
        <f t="shared" si="57"/>
        <v>0</v>
      </c>
      <c r="N224" s="40">
        <v>0</v>
      </c>
      <c r="O224" s="40">
        <f t="shared" si="58"/>
        <v>0</v>
      </c>
      <c r="P224" s="40">
        <f t="shared" si="59"/>
        <v>0</v>
      </c>
      <c r="Q224" s="30">
        <f t="shared" si="60"/>
        <v>0</v>
      </c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  <c r="AU224" s="143"/>
      <c r="AV224" s="143"/>
      <c r="AW224" s="143"/>
      <c r="AX224" s="143"/>
      <c r="AY224" s="143"/>
      <c r="AZ224" s="143"/>
      <c r="BA224" s="143"/>
      <c r="BB224" s="143"/>
      <c r="BC224" s="143"/>
      <c r="BD224" s="143"/>
      <c r="BE224" s="143"/>
      <c r="BF224" s="143"/>
      <c r="BG224" s="143"/>
      <c r="BH224" s="143"/>
      <c r="BI224" s="143"/>
      <c r="BJ224" s="143"/>
      <c r="BK224" s="143"/>
      <c r="BL224" s="143"/>
      <c r="BM224" s="143"/>
      <c r="BN224" s="143"/>
      <c r="BO224" s="143"/>
      <c r="BP224" s="143"/>
      <c r="BQ224" s="143"/>
      <c r="BR224" s="143"/>
      <c r="BS224" s="143"/>
      <c r="BT224" s="143"/>
      <c r="BU224" s="143"/>
      <c r="BV224" s="143"/>
      <c r="BW224" s="143"/>
      <c r="BX224" s="143"/>
      <c r="BY224" s="143"/>
      <c r="BZ224" s="143"/>
      <c r="CA224" s="143"/>
      <c r="CB224" s="143"/>
      <c r="CC224" s="143"/>
      <c r="CD224" s="143"/>
      <c r="CE224" s="143"/>
      <c r="CF224" s="143"/>
      <c r="CG224" s="143"/>
      <c r="CH224" s="143"/>
      <c r="CI224" s="143"/>
      <c r="CJ224" s="143"/>
      <c r="CK224" s="143"/>
      <c r="CL224" s="143"/>
      <c r="CM224" s="143"/>
      <c r="CN224" s="143"/>
      <c r="CO224" s="143"/>
      <c r="CP224" s="143"/>
      <c r="CQ224" s="143"/>
      <c r="CR224" s="143"/>
      <c r="CS224" s="143"/>
      <c r="CT224" s="143"/>
      <c r="CU224" s="143"/>
      <c r="CV224" s="143"/>
      <c r="CW224" s="143"/>
      <c r="CX224" s="143"/>
      <c r="CY224" s="143"/>
      <c r="CZ224" s="143"/>
      <c r="DA224" s="143"/>
      <c r="DB224" s="143"/>
      <c r="DC224" s="143"/>
      <c r="DD224" s="143"/>
      <c r="DE224" s="143"/>
      <c r="DF224" s="143"/>
      <c r="DG224" s="143"/>
      <c r="DH224" s="143"/>
      <c r="DI224" s="143"/>
      <c r="DJ224" s="143"/>
      <c r="DK224" s="143"/>
      <c r="DL224" s="143"/>
      <c r="DM224" s="143"/>
      <c r="DN224" s="143"/>
      <c r="DO224" s="143"/>
      <c r="DP224" s="143"/>
      <c r="DQ224" s="143"/>
      <c r="DR224" s="143"/>
      <c r="DS224" s="143"/>
      <c r="DT224" s="143"/>
      <c r="DU224" s="143"/>
      <c r="DV224" s="143"/>
      <c r="DW224" s="143"/>
      <c r="DX224" s="143"/>
      <c r="DY224" s="143"/>
      <c r="DZ224" s="143"/>
      <c r="EA224" s="143"/>
      <c r="EB224" s="143"/>
      <c r="EC224" s="143"/>
      <c r="ED224" s="143"/>
      <c r="EE224" s="143"/>
      <c r="EF224" s="143"/>
      <c r="EG224" s="143"/>
      <c r="EH224" s="143"/>
      <c r="EI224" s="143"/>
      <c r="EJ224" s="143"/>
      <c r="EK224" s="143"/>
      <c r="EL224" s="143"/>
      <c r="EM224" s="143"/>
      <c r="EN224" s="143"/>
      <c r="EO224" s="143"/>
      <c r="EP224" s="143"/>
      <c r="EQ224" s="143"/>
      <c r="ER224" s="143"/>
      <c r="ES224" s="143"/>
      <c r="ET224" s="143"/>
      <c r="EU224" s="143"/>
      <c r="EV224" s="143"/>
      <c r="EW224" s="143"/>
      <c r="EX224" s="143"/>
      <c r="EY224" s="143"/>
      <c r="EZ224" s="143"/>
      <c r="FA224" s="143"/>
      <c r="FB224" s="143"/>
      <c r="FC224" s="143"/>
    </row>
    <row r="225" spans="1:159" s="73" customFormat="1">
      <c r="A225" s="74" t="str">
        <f>IF(F225&lt;&gt;"",1+MAX($A$2:A224),"")</f>
        <v/>
      </c>
      <c r="B225" s="32"/>
      <c r="C225" s="36"/>
      <c r="D225" s="119"/>
      <c r="E225" s="120"/>
      <c r="F225" s="63"/>
      <c r="G225" s="64"/>
      <c r="H225" s="71"/>
      <c r="I225" s="37">
        <v>0</v>
      </c>
      <c r="J225" s="38">
        <f t="shared" si="55"/>
        <v>0</v>
      </c>
      <c r="K225" s="39">
        <v>0</v>
      </c>
      <c r="L225" s="40">
        <f t="shared" si="56"/>
        <v>0</v>
      </c>
      <c r="M225" s="40">
        <f t="shared" si="57"/>
        <v>0</v>
      </c>
      <c r="N225" s="40">
        <v>0</v>
      </c>
      <c r="O225" s="40">
        <f t="shared" si="58"/>
        <v>0</v>
      </c>
      <c r="P225" s="40">
        <f t="shared" si="59"/>
        <v>0</v>
      </c>
      <c r="Q225" s="30">
        <f t="shared" si="60"/>
        <v>0</v>
      </c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3"/>
      <c r="BB225" s="143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3"/>
      <c r="BN225" s="143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3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3"/>
      <c r="CM225" s="143"/>
      <c r="CN225" s="143"/>
      <c r="CO225" s="143"/>
      <c r="CP225" s="143"/>
      <c r="CQ225" s="143"/>
      <c r="CR225" s="143"/>
      <c r="CS225" s="143"/>
      <c r="CT225" s="143"/>
      <c r="CU225" s="143"/>
      <c r="CV225" s="143"/>
      <c r="CW225" s="143"/>
      <c r="CX225" s="143"/>
      <c r="CY225" s="143"/>
      <c r="CZ225" s="143"/>
      <c r="DA225" s="143"/>
      <c r="DB225" s="143"/>
      <c r="DC225" s="143"/>
      <c r="DD225" s="143"/>
      <c r="DE225" s="143"/>
      <c r="DF225" s="143"/>
      <c r="DG225" s="143"/>
      <c r="DH225" s="143"/>
      <c r="DI225" s="143"/>
      <c r="DJ225" s="143"/>
      <c r="DK225" s="143"/>
      <c r="DL225" s="143"/>
      <c r="DM225" s="143"/>
      <c r="DN225" s="143"/>
      <c r="DO225" s="143"/>
      <c r="DP225" s="143"/>
      <c r="DQ225" s="143"/>
      <c r="DR225" s="143"/>
      <c r="DS225" s="143"/>
      <c r="DT225" s="143"/>
      <c r="DU225" s="143"/>
      <c r="DV225" s="143"/>
      <c r="DW225" s="143"/>
      <c r="DX225" s="143"/>
      <c r="DY225" s="143"/>
      <c r="DZ225" s="143"/>
      <c r="EA225" s="143"/>
      <c r="EB225" s="143"/>
      <c r="EC225" s="143"/>
      <c r="ED225" s="143"/>
      <c r="EE225" s="143"/>
      <c r="EF225" s="143"/>
      <c r="EG225" s="143"/>
      <c r="EH225" s="143"/>
      <c r="EI225" s="143"/>
      <c r="EJ225" s="143"/>
      <c r="EK225" s="143"/>
      <c r="EL225" s="143"/>
      <c r="EM225" s="143"/>
      <c r="EN225" s="143"/>
      <c r="EO225" s="143"/>
      <c r="EP225" s="143"/>
      <c r="EQ225" s="143"/>
      <c r="ER225" s="143"/>
      <c r="ES225" s="143"/>
      <c r="ET225" s="143"/>
      <c r="EU225" s="143"/>
      <c r="EV225" s="143"/>
      <c r="EW225" s="143"/>
      <c r="EX225" s="143"/>
      <c r="EY225" s="143"/>
      <c r="EZ225" s="143"/>
      <c r="FA225" s="143"/>
      <c r="FB225" s="143"/>
      <c r="FC225" s="143"/>
    </row>
    <row r="226" spans="1:159" s="73" customFormat="1">
      <c r="A226" s="74" t="str">
        <f>IF(F226&lt;&gt;"",1+MAX($A$2:A225),"")</f>
        <v/>
      </c>
      <c r="B226" s="32"/>
      <c r="C226" s="36"/>
      <c r="D226" s="114" t="s">
        <v>150</v>
      </c>
      <c r="E226" s="115">
        <v>33</v>
      </c>
      <c r="F226" s="115"/>
      <c r="G226" s="116"/>
      <c r="H226" s="117" t="s">
        <v>39</v>
      </c>
      <c r="I226" s="37">
        <v>0</v>
      </c>
      <c r="J226" s="38">
        <f t="shared" si="55"/>
        <v>0</v>
      </c>
      <c r="K226" s="39">
        <v>0</v>
      </c>
      <c r="L226" s="40">
        <f t="shared" si="56"/>
        <v>0</v>
      </c>
      <c r="M226" s="40">
        <f t="shared" si="57"/>
        <v>0</v>
      </c>
      <c r="N226" s="40">
        <v>0</v>
      </c>
      <c r="O226" s="40">
        <f t="shared" si="58"/>
        <v>0</v>
      </c>
      <c r="P226" s="40">
        <f t="shared" si="59"/>
        <v>0</v>
      </c>
      <c r="Q226" s="30">
        <f t="shared" si="60"/>
        <v>0</v>
      </c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143"/>
      <c r="CB226" s="143"/>
      <c r="CC226" s="143"/>
      <c r="CD226" s="143"/>
      <c r="CE226" s="143"/>
      <c r="CF226" s="143"/>
      <c r="CG226" s="143"/>
      <c r="CH226" s="143"/>
      <c r="CI226" s="143"/>
      <c r="CJ226" s="143"/>
      <c r="CK226" s="143"/>
      <c r="CL226" s="143"/>
      <c r="CM226" s="143"/>
      <c r="CN226" s="143"/>
      <c r="CO226" s="143"/>
      <c r="CP226" s="143"/>
      <c r="CQ226" s="143"/>
      <c r="CR226" s="143"/>
      <c r="CS226" s="143"/>
      <c r="CT226" s="143"/>
      <c r="CU226" s="143"/>
      <c r="CV226" s="143"/>
      <c r="CW226" s="143"/>
      <c r="CX226" s="143"/>
      <c r="CY226" s="143"/>
      <c r="CZ226" s="143"/>
      <c r="DA226" s="143"/>
      <c r="DB226" s="143"/>
      <c r="DC226" s="143"/>
      <c r="DD226" s="143"/>
      <c r="DE226" s="143"/>
      <c r="DF226" s="143"/>
      <c r="DG226" s="143"/>
      <c r="DH226" s="143"/>
      <c r="DI226" s="143"/>
      <c r="DJ226" s="143"/>
      <c r="DK226" s="143"/>
      <c r="DL226" s="143"/>
      <c r="DM226" s="143"/>
      <c r="DN226" s="143"/>
      <c r="DO226" s="143"/>
      <c r="DP226" s="143"/>
      <c r="DQ226" s="143"/>
      <c r="DR226" s="143"/>
      <c r="DS226" s="143"/>
      <c r="DT226" s="143"/>
      <c r="DU226" s="143"/>
      <c r="DV226" s="143"/>
      <c r="DW226" s="143"/>
      <c r="DX226" s="143"/>
      <c r="DY226" s="143"/>
      <c r="DZ226" s="143"/>
      <c r="EA226" s="143"/>
      <c r="EB226" s="143"/>
      <c r="EC226" s="143"/>
      <c r="ED226" s="143"/>
      <c r="EE226" s="143"/>
      <c r="EF226" s="143"/>
      <c r="EG226" s="143"/>
      <c r="EH226" s="143"/>
      <c r="EI226" s="143"/>
      <c r="EJ226" s="143"/>
      <c r="EK226" s="143"/>
      <c r="EL226" s="143"/>
      <c r="EM226" s="143"/>
      <c r="EN226" s="143"/>
      <c r="EO226" s="143"/>
      <c r="EP226" s="143"/>
      <c r="EQ226" s="143"/>
      <c r="ER226" s="143"/>
      <c r="ES226" s="143"/>
      <c r="ET226" s="143"/>
      <c r="EU226" s="143"/>
      <c r="EV226" s="143"/>
      <c r="EW226" s="143"/>
      <c r="EX226" s="143"/>
      <c r="EY226" s="143"/>
      <c r="EZ226" s="143"/>
      <c r="FA226" s="143"/>
      <c r="FB226" s="143"/>
      <c r="FC226" s="143"/>
    </row>
    <row r="227" spans="1:159" s="73" customFormat="1">
      <c r="A227" s="74">
        <f>IF(F227&lt;&gt;"",1+MAX($A$2:A226),"")</f>
        <v>176</v>
      </c>
      <c r="B227" s="32"/>
      <c r="C227" s="36"/>
      <c r="D227" s="119" t="s">
        <v>151</v>
      </c>
      <c r="E227" s="120">
        <v>450</v>
      </c>
      <c r="F227" s="63">
        <v>0.1</v>
      </c>
      <c r="G227" s="64">
        <f t="shared" ref="G227:G235" si="66">E227*(1+F227)</f>
        <v>495.00000000000006</v>
      </c>
      <c r="H227" s="71" t="s">
        <v>37</v>
      </c>
      <c r="I227" s="37">
        <v>0</v>
      </c>
      <c r="J227" s="38">
        <f t="shared" si="55"/>
        <v>0</v>
      </c>
      <c r="K227" s="39">
        <v>0</v>
      </c>
      <c r="L227" s="40">
        <f t="shared" si="56"/>
        <v>0</v>
      </c>
      <c r="M227" s="40">
        <f t="shared" si="57"/>
        <v>0</v>
      </c>
      <c r="N227" s="40">
        <v>0</v>
      </c>
      <c r="O227" s="40">
        <f t="shared" si="58"/>
        <v>0</v>
      </c>
      <c r="P227" s="40">
        <f t="shared" si="59"/>
        <v>0</v>
      </c>
      <c r="Q227" s="30">
        <f t="shared" si="60"/>
        <v>0</v>
      </c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143"/>
      <c r="CB227" s="143"/>
      <c r="CC227" s="143"/>
      <c r="CD227" s="143"/>
      <c r="CE227" s="143"/>
      <c r="CF227" s="143"/>
      <c r="CG227" s="143"/>
      <c r="CH227" s="143"/>
      <c r="CI227" s="143"/>
      <c r="CJ227" s="143"/>
      <c r="CK227" s="143"/>
      <c r="CL227" s="143"/>
      <c r="CM227" s="143"/>
      <c r="CN227" s="143"/>
      <c r="CO227" s="143"/>
      <c r="CP227" s="143"/>
      <c r="CQ227" s="143"/>
      <c r="CR227" s="143"/>
      <c r="CS227" s="143"/>
      <c r="CT227" s="143"/>
      <c r="CU227" s="143"/>
      <c r="CV227" s="143"/>
      <c r="CW227" s="143"/>
      <c r="CX227" s="143"/>
      <c r="CY227" s="143"/>
      <c r="CZ227" s="143"/>
      <c r="DA227" s="143"/>
      <c r="DB227" s="143"/>
      <c r="DC227" s="143"/>
      <c r="DD227" s="143"/>
      <c r="DE227" s="143"/>
      <c r="DF227" s="143"/>
      <c r="DG227" s="143"/>
      <c r="DH227" s="143"/>
      <c r="DI227" s="143"/>
      <c r="DJ227" s="143"/>
      <c r="DK227" s="143"/>
      <c r="DL227" s="143"/>
      <c r="DM227" s="143"/>
      <c r="DN227" s="143"/>
      <c r="DO227" s="143"/>
      <c r="DP227" s="143"/>
      <c r="DQ227" s="143"/>
      <c r="DR227" s="143"/>
      <c r="DS227" s="143"/>
      <c r="DT227" s="143"/>
      <c r="DU227" s="143"/>
      <c r="DV227" s="143"/>
      <c r="DW227" s="143"/>
      <c r="DX227" s="143"/>
      <c r="DY227" s="143"/>
      <c r="DZ227" s="143"/>
      <c r="EA227" s="143"/>
      <c r="EB227" s="143"/>
      <c r="EC227" s="143"/>
      <c r="ED227" s="143"/>
      <c r="EE227" s="143"/>
      <c r="EF227" s="143"/>
      <c r="EG227" s="143"/>
      <c r="EH227" s="143"/>
      <c r="EI227" s="143"/>
      <c r="EJ227" s="143"/>
      <c r="EK227" s="143"/>
      <c r="EL227" s="143"/>
      <c r="EM227" s="143"/>
      <c r="EN227" s="143"/>
      <c r="EO227" s="143"/>
      <c r="EP227" s="143"/>
      <c r="EQ227" s="143"/>
      <c r="ER227" s="143"/>
      <c r="ES227" s="143"/>
      <c r="ET227" s="143"/>
      <c r="EU227" s="143"/>
      <c r="EV227" s="143"/>
      <c r="EW227" s="143"/>
      <c r="EX227" s="143"/>
      <c r="EY227" s="143"/>
      <c r="EZ227" s="143"/>
      <c r="FA227" s="143"/>
      <c r="FB227" s="143"/>
      <c r="FC227" s="143"/>
    </row>
    <row r="228" spans="1:159" s="73" customFormat="1">
      <c r="A228" s="74">
        <f>IF(F228&lt;&gt;"",1+MAX($A$2:A227),"")</f>
        <v>177</v>
      </c>
      <c r="B228" s="32"/>
      <c r="C228" s="36"/>
      <c r="D228" s="121" t="s">
        <v>107</v>
      </c>
      <c r="E228" s="120">
        <f>ROUNDUP(E227/32,0)</f>
        <v>15</v>
      </c>
      <c r="F228" s="63">
        <v>0</v>
      </c>
      <c r="G228" s="64">
        <f t="shared" si="66"/>
        <v>15</v>
      </c>
      <c r="H228" s="65" t="s">
        <v>38</v>
      </c>
      <c r="I228" s="37">
        <v>0</v>
      </c>
      <c r="J228" s="38">
        <f t="shared" si="55"/>
        <v>0</v>
      </c>
      <c r="K228" s="39">
        <v>0</v>
      </c>
      <c r="L228" s="40">
        <f t="shared" si="56"/>
        <v>0</v>
      </c>
      <c r="M228" s="40">
        <f t="shared" si="57"/>
        <v>0</v>
      </c>
      <c r="N228" s="40">
        <v>0</v>
      </c>
      <c r="O228" s="40">
        <f t="shared" si="58"/>
        <v>0</v>
      </c>
      <c r="P228" s="40">
        <f t="shared" si="59"/>
        <v>0</v>
      </c>
      <c r="Q228" s="30">
        <f t="shared" si="60"/>
        <v>0</v>
      </c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143"/>
      <c r="CB228" s="143"/>
      <c r="CC228" s="143"/>
      <c r="CD228" s="143"/>
      <c r="CE228" s="143"/>
      <c r="CF228" s="143"/>
      <c r="CG228" s="143"/>
      <c r="CH228" s="143"/>
      <c r="CI228" s="143"/>
      <c r="CJ228" s="143"/>
      <c r="CK228" s="143"/>
      <c r="CL228" s="143"/>
      <c r="CM228" s="143"/>
      <c r="CN228" s="143"/>
      <c r="CO228" s="143"/>
      <c r="CP228" s="143"/>
      <c r="CQ228" s="143"/>
      <c r="CR228" s="143"/>
      <c r="CS228" s="143"/>
      <c r="CT228" s="143"/>
      <c r="CU228" s="143"/>
      <c r="CV228" s="143"/>
      <c r="CW228" s="143"/>
      <c r="CX228" s="143"/>
      <c r="CY228" s="143"/>
      <c r="CZ228" s="143"/>
      <c r="DA228" s="143"/>
      <c r="DB228" s="143"/>
      <c r="DC228" s="143"/>
      <c r="DD228" s="143"/>
      <c r="DE228" s="143"/>
      <c r="DF228" s="143"/>
      <c r="DG228" s="143"/>
      <c r="DH228" s="143"/>
      <c r="DI228" s="143"/>
      <c r="DJ228" s="143"/>
      <c r="DK228" s="143"/>
      <c r="DL228" s="143"/>
      <c r="DM228" s="143"/>
      <c r="DN228" s="143"/>
      <c r="DO228" s="143"/>
      <c r="DP228" s="143"/>
      <c r="DQ228" s="143"/>
      <c r="DR228" s="143"/>
      <c r="DS228" s="143"/>
      <c r="DT228" s="143"/>
      <c r="DU228" s="143"/>
      <c r="DV228" s="143"/>
      <c r="DW228" s="143"/>
      <c r="DX228" s="143"/>
      <c r="DY228" s="143"/>
      <c r="DZ228" s="143"/>
      <c r="EA228" s="143"/>
      <c r="EB228" s="143"/>
      <c r="EC228" s="143"/>
      <c r="ED228" s="143"/>
      <c r="EE228" s="143"/>
      <c r="EF228" s="143"/>
      <c r="EG228" s="143"/>
      <c r="EH228" s="143"/>
      <c r="EI228" s="143"/>
      <c r="EJ228" s="143"/>
      <c r="EK228" s="143"/>
      <c r="EL228" s="143"/>
      <c r="EM228" s="143"/>
      <c r="EN228" s="143"/>
      <c r="EO228" s="143"/>
      <c r="EP228" s="143"/>
      <c r="EQ228" s="143"/>
      <c r="ER228" s="143"/>
      <c r="ES228" s="143"/>
      <c r="ET228" s="143"/>
      <c r="EU228" s="143"/>
      <c r="EV228" s="143"/>
      <c r="EW228" s="143"/>
      <c r="EX228" s="143"/>
      <c r="EY228" s="143"/>
      <c r="EZ228" s="143"/>
      <c r="FA228" s="143"/>
      <c r="FB228" s="143"/>
      <c r="FC228" s="143"/>
    </row>
    <row r="229" spans="1:159" s="73" customFormat="1">
      <c r="A229" s="74">
        <f>IF(F229&lt;&gt;"",1+MAX($A$2:A228),"")</f>
        <v>178</v>
      </c>
      <c r="B229" s="32"/>
      <c r="C229" s="36"/>
      <c r="D229" s="121" t="s">
        <v>110</v>
      </c>
      <c r="E229" s="120">
        <f>ROUNDUP(E227*1.33,0)</f>
        <v>599</v>
      </c>
      <c r="F229" s="63">
        <v>0</v>
      </c>
      <c r="G229" s="64">
        <f t="shared" si="66"/>
        <v>599</v>
      </c>
      <c r="H229" s="65" t="s">
        <v>38</v>
      </c>
      <c r="I229" s="37">
        <v>0</v>
      </c>
      <c r="J229" s="38">
        <f t="shared" si="55"/>
        <v>0</v>
      </c>
      <c r="K229" s="39">
        <v>0</v>
      </c>
      <c r="L229" s="40">
        <f t="shared" si="56"/>
        <v>0</v>
      </c>
      <c r="M229" s="40">
        <f t="shared" si="57"/>
        <v>0</v>
      </c>
      <c r="N229" s="40">
        <v>0</v>
      </c>
      <c r="O229" s="40">
        <f t="shared" si="58"/>
        <v>0</v>
      </c>
      <c r="P229" s="40">
        <f t="shared" si="59"/>
        <v>0</v>
      </c>
      <c r="Q229" s="30">
        <f t="shared" si="60"/>
        <v>0</v>
      </c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3"/>
      <c r="CM229" s="143"/>
      <c r="CN229" s="143"/>
      <c r="CO229" s="143"/>
      <c r="CP229" s="143"/>
      <c r="CQ229" s="143"/>
      <c r="CR229" s="143"/>
      <c r="CS229" s="143"/>
      <c r="CT229" s="143"/>
      <c r="CU229" s="143"/>
      <c r="CV229" s="143"/>
      <c r="CW229" s="143"/>
      <c r="CX229" s="143"/>
      <c r="CY229" s="143"/>
      <c r="CZ229" s="143"/>
      <c r="DA229" s="143"/>
      <c r="DB229" s="143"/>
      <c r="DC229" s="143"/>
      <c r="DD229" s="143"/>
      <c r="DE229" s="143"/>
      <c r="DF229" s="143"/>
      <c r="DG229" s="143"/>
      <c r="DH229" s="143"/>
      <c r="DI229" s="143"/>
      <c r="DJ229" s="143"/>
      <c r="DK229" s="143"/>
      <c r="DL229" s="143"/>
      <c r="DM229" s="143"/>
      <c r="DN229" s="143"/>
      <c r="DO229" s="143"/>
      <c r="DP229" s="143"/>
      <c r="DQ229" s="143"/>
      <c r="DR229" s="143"/>
      <c r="DS229" s="143"/>
      <c r="DT229" s="143"/>
      <c r="DU229" s="143"/>
      <c r="DV229" s="143"/>
      <c r="DW229" s="143"/>
      <c r="DX229" s="143"/>
      <c r="DY229" s="143"/>
      <c r="DZ229" s="143"/>
      <c r="EA229" s="143"/>
      <c r="EB229" s="143"/>
      <c r="EC229" s="143"/>
      <c r="ED229" s="143"/>
      <c r="EE229" s="143"/>
      <c r="EF229" s="143"/>
      <c r="EG229" s="143"/>
      <c r="EH229" s="143"/>
      <c r="EI229" s="143"/>
      <c r="EJ229" s="143"/>
      <c r="EK229" s="143"/>
      <c r="EL229" s="143"/>
      <c r="EM229" s="143"/>
      <c r="EN229" s="143"/>
      <c r="EO229" s="143"/>
      <c r="EP229" s="143"/>
      <c r="EQ229" s="143"/>
      <c r="ER229" s="143"/>
      <c r="ES229" s="143"/>
      <c r="ET229" s="143"/>
      <c r="EU229" s="143"/>
      <c r="EV229" s="143"/>
      <c r="EW229" s="143"/>
      <c r="EX229" s="143"/>
      <c r="EY229" s="143"/>
      <c r="EZ229" s="143"/>
      <c r="FA229" s="143"/>
      <c r="FB229" s="143"/>
      <c r="FC229" s="143"/>
    </row>
    <row r="230" spans="1:159" s="73" customFormat="1">
      <c r="A230" s="74">
        <f>IF(F230&lt;&gt;"",1+MAX($A$2:A229),"")</f>
        <v>179</v>
      </c>
      <c r="B230" s="32"/>
      <c r="C230" s="36"/>
      <c r="D230" s="121" t="s">
        <v>111</v>
      </c>
      <c r="E230" s="120">
        <f>ROUNDUP(E228*16,0)</f>
        <v>240</v>
      </c>
      <c r="F230" s="63">
        <v>0.05</v>
      </c>
      <c r="G230" s="64">
        <f t="shared" si="66"/>
        <v>252</v>
      </c>
      <c r="H230" s="65" t="s">
        <v>39</v>
      </c>
      <c r="I230" s="37">
        <v>0</v>
      </c>
      <c r="J230" s="38">
        <f t="shared" si="55"/>
        <v>0</v>
      </c>
      <c r="K230" s="39">
        <v>0</v>
      </c>
      <c r="L230" s="40">
        <f t="shared" si="56"/>
        <v>0</v>
      </c>
      <c r="M230" s="40">
        <f t="shared" si="57"/>
        <v>0</v>
      </c>
      <c r="N230" s="40">
        <v>0</v>
      </c>
      <c r="O230" s="40">
        <f t="shared" si="58"/>
        <v>0</v>
      </c>
      <c r="P230" s="40">
        <f t="shared" si="59"/>
        <v>0</v>
      </c>
      <c r="Q230" s="30">
        <f t="shared" si="60"/>
        <v>0</v>
      </c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143"/>
      <c r="CB230" s="143"/>
      <c r="CC230" s="143"/>
      <c r="CD230" s="143"/>
      <c r="CE230" s="143"/>
      <c r="CF230" s="143"/>
      <c r="CG230" s="143"/>
      <c r="CH230" s="143"/>
      <c r="CI230" s="143"/>
      <c r="CJ230" s="143"/>
      <c r="CK230" s="143"/>
      <c r="CL230" s="143"/>
      <c r="CM230" s="143"/>
      <c r="CN230" s="143"/>
      <c r="CO230" s="143"/>
      <c r="CP230" s="143"/>
      <c r="CQ230" s="143"/>
      <c r="CR230" s="143"/>
      <c r="CS230" s="143"/>
      <c r="CT230" s="143"/>
      <c r="CU230" s="143"/>
      <c r="CV230" s="143"/>
      <c r="CW230" s="143"/>
      <c r="CX230" s="143"/>
      <c r="CY230" s="143"/>
      <c r="CZ230" s="143"/>
      <c r="DA230" s="143"/>
      <c r="DB230" s="143"/>
      <c r="DC230" s="143"/>
      <c r="DD230" s="143"/>
      <c r="DE230" s="143"/>
      <c r="DF230" s="143"/>
      <c r="DG230" s="143"/>
      <c r="DH230" s="143"/>
      <c r="DI230" s="143"/>
      <c r="DJ230" s="143"/>
      <c r="DK230" s="143"/>
      <c r="DL230" s="143"/>
      <c r="DM230" s="143"/>
      <c r="DN230" s="143"/>
      <c r="DO230" s="143"/>
      <c r="DP230" s="143"/>
      <c r="DQ230" s="143"/>
      <c r="DR230" s="143"/>
      <c r="DS230" s="143"/>
      <c r="DT230" s="143"/>
      <c r="DU230" s="143"/>
      <c r="DV230" s="143"/>
      <c r="DW230" s="143"/>
      <c r="DX230" s="143"/>
      <c r="DY230" s="143"/>
      <c r="DZ230" s="143"/>
      <c r="EA230" s="143"/>
      <c r="EB230" s="143"/>
      <c r="EC230" s="143"/>
      <c r="ED230" s="143"/>
      <c r="EE230" s="143"/>
      <c r="EF230" s="143"/>
      <c r="EG230" s="143"/>
      <c r="EH230" s="143"/>
      <c r="EI230" s="143"/>
      <c r="EJ230" s="143"/>
      <c r="EK230" s="143"/>
      <c r="EL230" s="143"/>
      <c r="EM230" s="143"/>
      <c r="EN230" s="143"/>
      <c r="EO230" s="143"/>
      <c r="EP230" s="143"/>
      <c r="EQ230" s="143"/>
      <c r="ER230" s="143"/>
      <c r="ES230" s="143"/>
      <c r="ET230" s="143"/>
      <c r="EU230" s="143"/>
      <c r="EV230" s="143"/>
      <c r="EW230" s="143"/>
      <c r="EX230" s="143"/>
      <c r="EY230" s="143"/>
      <c r="EZ230" s="143"/>
      <c r="FA230" s="143"/>
      <c r="FB230" s="143"/>
      <c r="FC230" s="143"/>
    </row>
    <row r="231" spans="1:159" s="73" customFormat="1">
      <c r="A231" s="74">
        <f>IF(F231&lt;&gt;"",1+MAX($A$2:A230),"")</f>
        <v>180</v>
      </c>
      <c r="B231" s="32"/>
      <c r="C231" s="36"/>
      <c r="D231" s="121" t="s">
        <v>112</v>
      </c>
      <c r="E231" s="120">
        <f>E227*0.084</f>
        <v>37.800000000000004</v>
      </c>
      <c r="F231" s="35">
        <v>0.05</v>
      </c>
      <c r="G231" s="64">
        <f t="shared" si="66"/>
        <v>39.690000000000005</v>
      </c>
      <c r="H231" s="65" t="s">
        <v>113</v>
      </c>
      <c r="I231" s="37">
        <v>0</v>
      </c>
      <c r="J231" s="38">
        <f t="shared" si="55"/>
        <v>0</v>
      </c>
      <c r="K231" s="39">
        <v>0</v>
      </c>
      <c r="L231" s="40">
        <f t="shared" si="56"/>
        <v>0</v>
      </c>
      <c r="M231" s="40">
        <f t="shared" si="57"/>
        <v>0</v>
      </c>
      <c r="N231" s="40">
        <v>0</v>
      </c>
      <c r="O231" s="40">
        <f t="shared" si="58"/>
        <v>0</v>
      </c>
      <c r="P231" s="40">
        <f t="shared" si="59"/>
        <v>0</v>
      </c>
      <c r="Q231" s="30">
        <f t="shared" si="60"/>
        <v>0</v>
      </c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143"/>
      <c r="CB231" s="143"/>
      <c r="CC231" s="143"/>
      <c r="CD231" s="143"/>
      <c r="CE231" s="143"/>
      <c r="CF231" s="143"/>
      <c r="CG231" s="143"/>
      <c r="CH231" s="143"/>
      <c r="CI231" s="143"/>
      <c r="CJ231" s="143"/>
      <c r="CK231" s="143"/>
      <c r="CL231" s="143"/>
      <c r="CM231" s="143"/>
      <c r="CN231" s="143"/>
      <c r="CO231" s="143"/>
      <c r="CP231" s="143"/>
      <c r="CQ231" s="143"/>
      <c r="CR231" s="143"/>
      <c r="CS231" s="143"/>
      <c r="CT231" s="143"/>
      <c r="CU231" s="143"/>
      <c r="CV231" s="143"/>
      <c r="CW231" s="143"/>
      <c r="CX231" s="143"/>
      <c r="CY231" s="143"/>
      <c r="CZ231" s="143"/>
      <c r="DA231" s="143"/>
      <c r="DB231" s="143"/>
      <c r="DC231" s="143"/>
      <c r="DD231" s="143"/>
      <c r="DE231" s="143"/>
      <c r="DF231" s="143"/>
      <c r="DG231" s="143"/>
      <c r="DH231" s="143"/>
      <c r="DI231" s="143"/>
      <c r="DJ231" s="143"/>
      <c r="DK231" s="143"/>
      <c r="DL231" s="143"/>
      <c r="DM231" s="143"/>
      <c r="DN231" s="143"/>
      <c r="DO231" s="143"/>
      <c r="DP231" s="143"/>
      <c r="DQ231" s="143"/>
      <c r="DR231" s="143"/>
      <c r="DS231" s="143"/>
      <c r="DT231" s="143"/>
      <c r="DU231" s="143"/>
      <c r="DV231" s="143"/>
      <c r="DW231" s="143"/>
      <c r="DX231" s="143"/>
      <c r="DY231" s="143"/>
      <c r="DZ231" s="143"/>
      <c r="EA231" s="143"/>
      <c r="EB231" s="143"/>
      <c r="EC231" s="143"/>
      <c r="ED231" s="143"/>
      <c r="EE231" s="143"/>
      <c r="EF231" s="143"/>
      <c r="EG231" s="143"/>
      <c r="EH231" s="143"/>
      <c r="EI231" s="143"/>
      <c r="EJ231" s="143"/>
      <c r="EK231" s="143"/>
      <c r="EL231" s="143"/>
      <c r="EM231" s="143"/>
      <c r="EN231" s="143"/>
      <c r="EO231" s="143"/>
      <c r="EP231" s="143"/>
      <c r="EQ231" s="143"/>
      <c r="ER231" s="143"/>
      <c r="ES231" s="143"/>
      <c r="ET231" s="143"/>
      <c r="EU231" s="143"/>
      <c r="EV231" s="143"/>
      <c r="EW231" s="143"/>
      <c r="EX231" s="143"/>
      <c r="EY231" s="143"/>
      <c r="EZ231" s="143"/>
      <c r="FA231" s="143"/>
      <c r="FB231" s="143"/>
      <c r="FC231" s="143"/>
    </row>
    <row r="232" spans="1:159" s="73" customFormat="1">
      <c r="A232" s="74">
        <f>IF(F232&lt;&gt;"",1+MAX($A$2:A231),"")</f>
        <v>181</v>
      </c>
      <c r="B232" s="32"/>
      <c r="C232" s="36"/>
      <c r="D232" s="119" t="s">
        <v>136</v>
      </c>
      <c r="E232" s="120">
        <v>450</v>
      </c>
      <c r="F232" s="63">
        <v>0.1</v>
      </c>
      <c r="G232" s="64">
        <f t="shared" si="66"/>
        <v>495.00000000000006</v>
      </c>
      <c r="H232" s="71" t="s">
        <v>37</v>
      </c>
      <c r="I232" s="37">
        <v>0</v>
      </c>
      <c r="J232" s="38">
        <f t="shared" si="55"/>
        <v>0</v>
      </c>
      <c r="K232" s="39">
        <v>0</v>
      </c>
      <c r="L232" s="40">
        <f t="shared" si="56"/>
        <v>0</v>
      </c>
      <c r="M232" s="40">
        <f t="shared" si="57"/>
        <v>0</v>
      </c>
      <c r="N232" s="40">
        <v>0</v>
      </c>
      <c r="O232" s="40">
        <f t="shared" si="58"/>
        <v>0</v>
      </c>
      <c r="P232" s="40">
        <f t="shared" si="59"/>
        <v>0</v>
      </c>
      <c r="Q232" s="30">
        <f t="shared" si="60"/>
        <v>0</v>
      </c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143"/>
      <c r="CB232" s="143"/>
      <c r="CC232" s="143"/>
      <c r="CD232" s="143"/>
      <c r="CE232" s="143"/>
      <c r="CF232" s="143"/>
      <c r="CG232" s="143"/>
      <c r="CH232" s="143"/>
      <c r="CI232" s="143"/>
      <c r="CJ232" s="143"/>
      <c r="CK232" s="143"/>
      <c r="CL232" s="143"/>
      <c r="CM232" s="143"/>
      <c r="CN232" s="143"/>
      <c r="CO232" s="143"/>
      <c r="CP232" s="143"/>
      <c r="CQ232" s="143"/>
      <c r="CR232" s="143"/>
      <c r="CS232" s="143"/>
      <c r="CT232" s="143"/>
      <c r="CU232" s="143"/>
      <c r="CV232" s="143"/>
      <c r="CW232" s="143"/>
      <c r="CX232" s="143"/>
      <c r="CY232" s="143"/>
      <c r="CZ232" s="143"/>
      <c r="DA232" s="143"/>
      <c r="DB232" s="143"/>
      <c r="DC232" s="143"/>
      <c r="DD232" s="143"/>
      <c r="DE232" s="143"/>
      <c r="DF232" s="143"/>
      <c r="DG232" s="143"/>
      <c r="DH232" s="143"/>
      <c r="DI232" s="143"/>
      <c r="DJ232" s="143"/>
      <c r="DK232" s="143"/>
      <c r="DL232" s="143"/>
      <c r="DM232" s="143"/>
      <c r="DN232" s="143"/>
      <c r="DO232" s="143"/>
      <c r="DP232" s="143"/>
      <c r="DQ232" s="143"/>
      <c r="DR232" s="143"/>
      <c r="DS232" s="143"/>
      <c r="DT232" s="143"/>
      <c r="DU232" s="143"/>
      <c r="DV232" s="143"/>
      <c r="DW232" s="143"/>
      <c r="DX232" s="143"/>
      <c r="DY232" s="143"/>
      <c r="DZ232" s="143"/>
      <c r="EA232" s="143"/>
      <c r="EB232" s="143"/>
      <c r="EC232" s="143"/>
      <c r="ED232" s="143"/>
      <c r="EE232" s="143"/>
      <c r="EF232" s="143"/>
      <c r="EG232" s="143"/>
      <c r="EH232" s="143"/>
      <c r="EI232" s="143"/>
      <c r="EJ232" s="143"/>
      <c r="EK232" s="143"/>
      <c r="EL232" s="143"/>
      <c r="EM232" s="143"/>
      <c r="EN232" s="143"/>
      <c r="EO232" s="143"/>
      <c r="EP232" s="143"/>
      <c r="EQ232" s="143"/>
      <c r="ER232" s="143"/>
      <c r="ES232" s="143"/>
      <c r="ET232" s="143"/>
      <c r="EU232" s="143"/>
      <c r="EV232" s="143"/>
      <c r="EW232" s="143"/>
      <c r="EX232" s="143"/>
      <c r="EY232" s="143"/>
      <c r="EZ232" s="143"/>
      <c r="FA232" s="143"/>
      <c r="FB232" s="143"/>
      <c r="FC232" s="143"/>
    </row>
    <row r="233" spans="1:159" s="73" customFormat="1">
      <c r="A233" s="74">
        <f>IF(F233&lt;&gt;"",1+MAX($A$2:A232),"")</f>
        <v>182</v>
      </c>
      <c r="B233" s="32"/>
      <c r="C233" s="36"/>
      <c r="D233" s="119" t="s">
        <v>128</v>
      </c>
      <c r="E233" s="120">
        <f>E232/2</f>
        <v>225</v>
      </c>
      <c r="F233" s="63">
        <v>0.05</v>
      </c>
      <c r="G233" s="64">
        <f t="shared" si="66"/>
        <v>236.25</v>
      </c>
      <c r="H233" s="71" t="s">
        <v>39</v>
      </c>
      <c r="I233" s="37">
        <v>0</v>
      </c>
      <c r="J233" s="38">
        <f t="shared" si="55"/>
        <v>0</v>
      </c>
      <c r="K233" s="39">
        <v>0</v>
      </c>
      <c r="L233" s="40">
        <f t="shared" si="56"/>
        <v>0</v>
      </c>
      <c r="M233" s="40">
        <f t="shared" si="57"/>
        <v>0</v>
      </c>
      <c r="N233" s="40">
        <v>0</v>
      </c>
      <c r="O233" s="40">
        <f t="shared" si="58"/>
        <v>0</v>
      </c>
      <c r="P233" s="40">
        <f t="shared" si="59"/>
        <v>0</v>
      </c>
      <c r="Q233" s="30">
        <f t="shared" si="60"/>
        <v>0</v>
      </c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143"/>
      <c r="CB233" s="143"/>
      <c r="CC233" s="143"/>
      <c r="CD233" s="143"/>
      <c r="CE233" s="143"/>
      <c r="CF233" s="143"/>
      <c r="CG233" s="143"/>
      <c r="CH233" s="143"/>
      <c r="CI233" s="143"/>
      <c r="CJ233" s="143"/>
      <c r="CK233" s="143"/>
      <c r="CL233" s="143"/>
      <c r="CM233" s="143"/>
      <c r="CN233" s="143"/>
      <c r="CO233" s="143"/>
      <c r="CP233" s="143"/>
      <c r="CQ233" s="143"/>
      <c r="CR233" s="143"/>
      <c r="CS233" s="143"/>
      <c r="CT233" s="143"/>
      <c r="CU233" s="143"/>
      <c r="CV233" s="143"/>
      <c r="CW233" s="143"/>
      <c r="CX233" s="143"/>
      <c r="CY233" s="143"/>
      <c r="CZ233" s="143"/>
      <c r="DA233" s="143"/>
      <c r="DB233" s="143"/>
      <c r="DC233" s="143"/>
      <c r="DD233" s="143"/>
      <c r="DE233" s="143"/>
      <c r="DF233" s="143"/>
      <c r="DG233" s="143"/>
      <c r="DH233" s="143"/>
      <c r="DI233" s="143"/>
      <c r="DJ233" s="143"/>
      <c r="DK233" s="143"/>
      <c r="DL233" s="143"/>
      <c r="DM233" s="143"/>
      <c r="DN233" s="143"/>
      <c r="DO233" s="143"/>
      <c r="DP233" s="143"/>
      <c r="DQ233" s="143"/>
      <c r="DR233" s="143"/>
      <c r="DS233" s="143"/>
      <c r="DT233" s="143"/>
      <c r="DU233" s="143"/>
      <c r="DV233" s="143"/>
      <c r="DW233" s="143"/>
      <c r="DX233" s="143"/>
      <c r="DY233" s="143"/>
      <c r="DZ233" s="143"/>
      <c r="EA233" s="143"/>
      <c r="EB233" s="143"/>
      <c r="EC233" s="143"/>
      <c r="ED233" s="143"/>
      <c r="EE233" s="143"/>
      <c r="EF233" s="143"/>
      <c r="EG233" s="143"/>
      <c r="EH233" s="143"/>
      <c r="EI233" s="143"/>
      <c r="EJ233" s="143"/>
      <c r="EK233" s="143"/>
      <c r="EL233" s="143"/>
      <c r="EM233" s="143"/>
      <c r="EN233" s="143"/>
      <c r="EO233" s="143"/>
      <c r="EP233" s="143"/>
      <c r="EQ233" s="143"/>
      <c r="ER233" s="143"/>
      <c r="ES233" s="143"/>
      <c r="ET233" s="143"/>
      <c r="EU233" s="143"/>
      <c r="EV233" s="143"/>
      <c r="EW233" s="143"/>
      <c r="EX233" s="143"/>
      <c r="EY233" s="143"/>
      <c r="EZ233" s="143"/>
      <c r="FA233" s="143"/>
      <c r="FB233" s="143"/>
      <c r="FC233" s="143"/>
    </row>
    <row r="234" spans="1:159" s="73" customFormat="1">
      <c r="A234" s="74">
        <f>IF(F234&lt;&gt;"",1+MAX($A$2:A233),"")</f>
        <v>183</v>
      </c>
      <c r="B234" s="32"/>
      <c r="C234" s="36"/>
      <c r="D234" s="119" t="s">
        <v>119</v>
      </c>
      <c r="E234" s="120">
        <f>E226*3</f>
        <v>99</v>
      </c>
      <c r="F234" s="63">
        <v>0.05</v>
      </c>
      <c r="G234" s="64">
        <f t="shared" si="66"/>
        <v>103.95</v>
      </c>
      <c r="H234" s="71" t="s">
        <v>39</v>
      </c>
      <c r="I234" s="37">
        <v>0</v>
      </c>
      <c r="J234" s="38">
        <f t="shared" si="55"/>
        <v>0</v>
      </c>
      <c r="K234" s="39">
        <v>0</v>
      </c>
      <c r="L234" s="40">
        <f t="shared" si="56"/>
        <v>0</v>
      </c>
      <c r="M234" s="40">
        <f t="shared" si="57"/>
        <v>0</v>
      </c>
      <c r="N234" s="40">
        <v>0</v>
      </c>
      <c r="O234" s="40">
        <f t="shared" si="58"/>
        <v>0</v>
      </c>
      <c r="P234" s="40">
        <f t="shared" si="59"/>
        <v>0</v>
      </c>
      <c r="Q234" s="30">
        <f t="shared" si="60"/>
        <v>0</v>
      </c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3"/>
      <c r="CM234" s="143"/>
      <c r="CN234" s="143"/>
      <c r="CO234" s="143"/>
      <c r="CP234" s="143"/>
      <c r="CQ234" s="143"/>
      <c r="CR234" s="143"/>
      <c r="CS234" s="143"/>
      <c r="CT234" s="143"/>
      <c r="CU234" s="143"/>
      <c r="CV234" s="143"/>
      <c r="CW234" s="143"/>
      <c r="CX234" s="143"/>
      <c r="CY234" s="143"/>
      <c r="CZ234" s="143"/>
      <c r="DA234" s="143"/>
      <c r="DB234" s="143"/>
      <c r="DC234" s="143"/>
      <c r="DD234" s="143"/>
      <c r="DE234" s="143"/>
      <c r="DF234" s="143"/>
      <c r="DG234" s="143"/>
      <c r="DH234" s="143"/>
      <c r="DI234" s="143"/>
      <c r="DJ234" s="143"/>
      <c r="DK234" s="143"/>
      <c r="DL234" s="143"/>
      <c r="DM234" s="143"/>
      <c r="DN234" s="143"/>
      <c r="DO234" s="143"/>
      <c r="DP234" s="143"/>
      <c r="DQ234" s="143"/>
      <c r="DR234" s="143"/>
      <c r="DS234" s="143"/>
      <c r="DT234" s="143"/>
      <c r="DU234" s="143"/>
      <c r="DV234" s="143"/>
      <c r="DW234" s="143"/>
      <c r="DX234" s="143"/>
      <c r="DY234" s="143"/>
      <c r="DZ234" s="143"/>
      <c r="EA234" s="143"/>
      <c r="EB234" s="143"/>
      <c r="EC234" s="143"/>
      <c r="ED234" s="143"/>
      <c r="EE234" s="143"/>
      <c r="EF234" s="143"/>
      <c r="EG234" s="143"/>
      <c r="EH234" s="143"/>
      <c r="EI234" s="143"/>
      <c r="EJ234" s="143"/>
      <c r="EK234" s="143"/>
      <c r="EL234" s="143"/>
      <c r="EM234" s="143"/>
      <c r="EN234" s="143"/>
      <c r="EO234" s="143"/>
      <c r="EP234" s="143"/>
      <c r="EQ234" s="143"/>
      <c r="ER234" s="143"/>
      <c r="ES234" s="143"/>
      <c r="ET234" s="143"/>
      <c r="EU234" s="143"/>
      <c r="EV234" s="143"/>
      <c r="EW234" s="143"/>
      <c r="EX234" s="143"/>
      <c r="EY234" s="143"/>
      <c r="EZ234" s="143"/>
      <c r="FA234" s="143"/>
      <c r="FB234" s="143"/>
      <c r="FC234" s="143"/>
    </row>
    <row r="235" spans="1:159" s="73" customFormat="1">
      <c r="A235" s="74">
        <f>IF(F235&lt;&gt;"",1+MAX($A$2:A234),"")</f>
        <v>184</v>
      </c>
      <c r="B235" s="32"/>
      <c r="C235" s="36"/>
      <c r="D235" s="119" t="s">
        <v>141</v>
      </c>
      <c r="E235" s="120">
        <v>66</v>
      </c>
      <c r="F235" s="63">
        <v>0.05</v>
      </c>
      <c r="G235" s="64">
        <f t="shared" si="66"/>
        <v>69.3</v>
      </c>
      <c r="H235" s="71" t="s">
        <v>39</v>
      </c>
      <c r="I235" s="37">
        <v>0</v>
      </c>
      <c r="J235" s="38">
        <f t="shared" ref="J235:J298" si="67">+I235*G235</f>
        <v>0</v>
      </c>
      <c r="K235" s="39">
        <v>0</v>
      </c>
      <c r="L235" s="40">
        <f t="shared" ref="L235:L298" si="68">I235*K235</f>
        <v>0</v>
      </c>
      <c r="M235" s="40">
        <f t="shared" ref="M235:M298" si="69">K235*J235</f>
        <v>0</v>
      </c>
      <c r="N235" s="40">
        <v>0</v>
      </c>
      <c r="O235" s="40">
        <f t="shared" ref="O235:O298" si="70">N235*G235</f>
        <v>0</v>
      </c>
      <c r="P235" s="40">
        <f t="shared" ref="P235:P298" si="71">(I235*K235)+N235</f>
        <v>0</v>
      </c>
      <c r="Q235" s="30">
        <f t="shared" ref="Q235:Q298" si="72">P235*G235</f>
        <v>0</v>
      </c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143"/>
      <c r="CB235" s="143"/>
      <c r="CC235" s="143"/>
      <c r="CD235" s="143"/>
      <c r="CE235" s="143"/>
      <c r="CF235" s="143"/>
      <c r="CG235" s="143"/>
      <c r="CH235" s="143"/>
      <c r="CI235" s="143"/>
      <c r="CJ235" s="143"/>
      <c r="CK235" s="143"/>
      <c r="CL235" s="143"/>
      <c r="CM235" s="143"/>
      <c r="CN235" s="143"/>
      <c r="CO235" s="143"/>
      <c r="CP235" s="143"/>
      <c r="CQ235" s="143"/>
      <c r="CR235" s="143"/>
      <c r="CS235" s="143"/>
      <c r="CT235" s="143"/>
      <c r="CU235" s="143"/>
      <c r="CV235" s="143"/>
      <c r="CW235" s="143"/>
      <c r="CX235" s="143"/>
      <c r="CY235" s="143"/>
      <c r="CZ235" s="143"/>
      <c r="DA235" s="143"/>
      <c r="DB235" s="143"/>
      <c r="DC235" s="143"/>
      <c r="DD235" s="143"/>
      <c r="DE235" s="143"/>
      <c r="DF235" s="143"/>
      <c r="DG235" s="143"/>
      <c r="DH235" s="143"/>
      <c r="DI235" s="143"/>
      <c r="DJ235" s="143"/>
      <c r="DK235" s="143"/>
      <c r="DL235" s="143"/>
      <c r="DM235" s="143"/>
      <c r="DN235" s="143"/>
      <c r="DO235" s="143"/>
      <c r="DP235" s="143"/>
      <c r="DQ235" s="143"/>
      <c r="DR235" s="143"/>
      <c r="DS235" s="143"/>
      <c r="DT235" s="143"/>
      <c r="DU235" s="143"/>
      <c r="DV235" s="143"/>
      <c r="DW235" s="143"/>
      <c r="DX235" s="143"/>
      <c r="DY235" s="143"/>
      <c r="DZ235" s="143"/>
      <c r="EA235" s="143"/>
      <c r="EB235" s="143"/>
      <c r="EC235" s="143"/>
      <c r="ED235" s="143"/>
      <c r="EE235" s="143"/>
      <c r="EF235" s="143"/>
      <c r="EG235" s="143"/>
      <c r="EH235" s="143"/>
      <c r="EI235" s="143"/>
      <c r="EJ235" s="143"/>
      <c r="EK235" s="143"/>
      <c r="EL235" s="143"/>
      <c r="EM235" s="143"/>
      <c r="EN235" s="143"/>
      <c r="EO235" s="143"/>
      <c r="EP235" s="143"/>
      <c r="EQ235" s="143"/>
      <c r="ER235" s="143"/>
      <c r="ES235" s="143"/>
      <c r="ET235" s="143"/>
      <c r="EU235" s="143"/>
      <c r="EV235" s="143"/>
      <c r="EW235" s="143"/>
      <c r="EX235" s="143"/>
      <c r="EY235" s="143"/>
      <c r="EZ235" s="143"/>
      <c r="FA235" s="143"/>
      <c r="FB235" s="143"/>
      <c r="FC235" s="143"/>
    </row>
    <row r="236" spans="1:159" s="73" customFormat="1">
      <c r="A236" s="74" t="str">
        <f>IF(F236&lt;&gt;"",1+MAX($A$2:A235),"")</f>
        <v/>
      </c>
      <c r="B236" s="32"/>
      <c r="C236" s="36"/>
      <c r="D236" s="119"/>
      <c r="E236" s="120"/>
      <c r="F236" s="63"/>
      <c r="G236" s="64"/>
      <c r="H236" s="71"/>
      <c r="I236" s="37">
        <v>0</v>
      </c>
      <c r="J236" s="38">
        <f t="shared" si="67"/>
        <v>0</v>
      </c>
      <c r="K236" s="39">
        <v>0</v>
      </c>
      <c r="L236" s="40">
        <f t="shared" si="68"/>
        <v>0</v>
      </c>
      <c r="M236" s="40">
        <f t="shared" si="69"/>
        <v>0</v>
      </c>
      <c r="N236" s="40">
        <v>0</v>
      </c>
      <c r="O236" s="40">
        <f t="shared" si="70"/>
        <v>0</v>
      </c>
      <c r="P236" s="40">
        <f t="shared" si="71"/>
        <v>0</v>
      </c>
      <c r="Q236" s="30">
        <f t="shared" si="72"/>
        <v>0</v>
      </c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143"/>
      <c r="CB236" s="143"/>
      <c r="CC236" s="143"/>
      <c r="CD236" s="143"/>
      <c r="CE236" s="143"/>
      <c r="CF236" s="143"/>
      <c r="CG236" s="143"/>
      <c r="CH236" s="143"/>
      <c r="CI236" s="143"/>
      <c r="CJ236" s="143"/>
      <c r="CK236" s="143"/>
      <c r="CL236" s="143"/>
      <c r="CM236" s="143"/>
      <c r="CN236" s="143"/>
      <c r="CO236" s="143"/>
      <c r="CP236" s="143"/>
      <c r="CQ236" s="143"/>
      <c r="CR236" s="143"/>
      <c r="CS236" s="143"/>
      <c r="CT236" s="143"/>
      <c r="CU236" s="143"/>
      <c r="CV236" s="143"/>
      <c r="CW236" s="143"/>
      <c r="CX236" s="143"/>
      <c r="CY236" s="143"/>
      <c r="CZ236" s="143"/>
      <c r="DA236" s="143"/>
      <c r="DB236" s="143"/>
      <c r="DC236" s="143"/>
      <c r="DD236" s="143"/>
      <c r="DE236" s="143"/>
      <c r="DF236" s="143"/>
      <c r="DG236" s="143"/>
      <c r="DH236" s="143"/>
      <c r="DI236" s="143"/>
      <c r="DJ236" s="143"/>
      <c r="DK236" s="143"/>
      <c r="DL236" s="143"/>
      <c r="DM236" s="143"/>
      <c r="DN236" s="143"/>
      <c r="DO236" s="143"/>
      <c r="DP236" s="143"/>
      <c r="DQ236" s="143"/>
      <c r="DR236" s="143"/>
      <c r="DS236" s="143"/>
      <c r="DT236" s="143"/>
      <c r="DU236" s="143"/>
      <c r="DV236" s="143"/>
      <c r="DW236" s="143"/>
      <c r="DX236" s="143"/>
      <c r="DY236" s="143"/>
      <c r="DZ236" s="143"/>
      <c r="EA236" s="143"/>
      <c r="EB236" s="143"/>
      <c r="EC236" s="143"/>
      <c r="ED236" s="143"/>
      <c r="EE236" s="143"/>
      <c r="EF236" s="143"/>
      <c r="EG236" s="143"/>
      <c r="EH236" s="143"/>
      <c r="EI236" s="143"/>
      <c r="EJ236" s="143"/>
      <c r="EK236" s="143"/>
      <c r="EL236" s="143"/>
      <c r="EM236" s="143"/>
      <c r="EN236" s="143"/>
      <c r="EO236" s="143"/>
      <c r="EP236" s="143"/>
      <c r="EQ236" s="143"/>
      <c r="ER236" s="143"/>
      <c r="ES236" s="143"/>
      <c r="ET236" s="143"/>
      <c r="EU236" s="143"/>
      <c r="EV236" s="143"/>
      <c r="EW236" s="143"/>
      <c r="EX236" s="143"/>
      <c r="EY236" s="143"/>
      <c r="EZ236" s="143"/>
      <c r="FA236" s="143"/>
      <c r="FB236" s="143"/>
      <c r="FC236" s="143"/>
    </row>
    <row r="237" spans="1:159" s="73" customFormat="1">
      <c r="A237" s="74" t="str">
        <f>IF(F237&lt;&gt;"",1+MAX($A$2:A236),"")</f>
        <v/>
      </c>
      <c r="B237" s="32"/>
      <c r="C237" s="36"/>
      <c r="D237" s="114" t="s">
        <v>152</v>
      </c>
      <c r="E237" s="115">
        <v>78</v>
      </c>
      <c r="F237" s="115"/>
      <c r="G237" s="116"/>
      <c r="H237" s="117" t="s">
        <v>39</v>
      </c>
      <c r="I237" s="37">
        <v>0</v>
      </c>
      <c r="J237" s="38">
        <f t="shared" si="67"/>
        <v>0</v>
      </c>
      <c r="K237" s="39">
        <v>0</v>
      </c>
      <c r="L237" s="40">
        <f t="shared" si="68"/>
        <v>0</v>
      </c>
      <c r="M237" s="40">
        <f t="shared" si="69"/>
        <v>0</v>
      </c>
      <c r="N237" s="40">
        <v>0</v>
      </c>
      <c r="O237" s="40">
        <f t="shared" si="70"/>
        <v>0</v>
      </c>
      <c r="P237" s="40">
        <f t="shared" si="71"/>
        <v>0</v>
      </c>
      <c r="Q237" s="30">
        <f t="shared" si="72"/>
        <v>0</v>
      </c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143"/>
      <c r="CB237" s="143"/>
      <c r="CC237" s="143"/>
      <c r="CD237" s="143"/>
      <c r="CE237" s="143"/>
      <c r="CF237" s="143"/>
      <c r="CG237" s="143"/>
      <c r="CH237" s="143"/>
      <c r="CI237" s="143"/>
      <c r="CJ237" s="143"/>
      <c r="CK237" s="143"/>
      <c r="CL237" s="143"/>
      <c r="CM237" s="143"/>
      <c r="CN237" s="143"/>
      <c r="CO237" s="143"/>
      <c r="CP237" s="143"/>
      <c r="CQ237" s="143"/>
      <c r="CR237" s="143"/>
      <c r="CS237" s="143"/>
      <c r="CT237" s="143"/>
      <c r="CU237" s="143"/>
      <c r="CV237" s="143"/>
      <c r="CW237" s="143"/>
      <c r="CX237" s="143"/>
      <c r="CY237" s="143"/>
      <c r="CZ237" s="143"/>
      <c r="DA237" s="143"/>
      <c r="DB237" s="143"/>
      <c r="DC237" s="143"/>
      <c r="DD237" s="143"/>
      <c r="DE237" s="143"/>
      <c r="DF237" s="143"/>
      <c r="DG237" s="143"/>
      <c r="DH237" s="143"/>
      <c r="DI237" s="143"/>
      <c r="DJ237" s="143"/>
      <c r="DK237" s="143"/>
      <c r="DL237" s="143"/>
      <c r="DM237" s="143"/>
      <c r="DN237" s="143"/>
      <c r="DO237" s="143"/>
      <c r="DP237" s="143"/>
      <c r="DQ237" s="143"/>
      <c r="DR237" s="143"/>
      <c r="DS237" s="143"/>
      <c r="DT237" s="143"/>
      <c r="DU237" s="143"/>
      <c r="DV237" s="143"/>
      <c r="DW237" s="143"/>
      <c r="DX237" s="143"/>
      <c r="DY237" s="143"/>
      <c r="DZ237" s="143"/>
      <c r="EA237" s="143"/>
      <c r="EB237" s="143"/>
      <c r="EC237" s="143"/>
      <c r="ED237" s="143"/>
      <c r="EE237" s="143"/>
      <c r="EF237" s="143"/>
      <c r="EG237" s="143"/>
      <c r="EH237" s="143"/>
      <c r="EI237" s="143"/>
      <c r="EJ237" s="143"/>
      <c r="EK237" s="143"/>
      <c r="EL237" s="143"/>
      <c r="EM237" s="143"/>
      <c r="EN237" s="143"/>
      <c r="EO237" s="143"/>
      <c r="EP237" s="143"/>
      <c r="EQ237" s="143"/>
      <c r="ER237" s="143"/>
      <c r="ES237" s="143"/>
      <c r="ET237" s="143"/>
      <c r="EU237" s="143"/>
      <c r="EV237" s="143"/>
      <c r="EW237" s="143"/>
      <c r="EX237" s="143"/>
      <c r="EY237" s="143"/>
      <c r="EZ237" s="143"/>
      <c r="FA237" s="143"/>
      <c r="FB237" s="143"/>
      <c r="FC237" s="143"/>
    </row>
    <row r="238" spans="1:159" s="73" customFormat="1">
      <c r="A238" s="74">
        <f>IF(F238&lt;&gt;"",1+MAX($A$2:A237),"")</f>
        <v>185</v>
      </c>
      <c r="B238" s="32"/>
      <c r="C238" s="36"/>
      <c r="D238" s="119" t="s">
        <v>151</v>
      </c>
      <c r="E238" s="120">
        <v>1092</v>
      </c>
      <c r="F238" s="63">
        <v>0.1</v>
      </c>
      <c r="G238" s="64">
        <f t="shared" ref="G238:G247" si="73">E238*(1+F238)</f>
        <v>1201.2</v>
      </c>
      <c r="H238" s="71" t="s">
        <v>37</v>
      </c>
      <c r="I238" s="37">
        <v>0</v>
      </c>
      <c r="J238" s="38">
        <f t="shared" si="67"/>
        <v>0</v>
      </c>
      <c r="K238" s="39">
        <v>0</v>
      </c>
      <c r="L238" s="40">
        <f t="shared" si="68"/>
        <v>0</v>
      </c>
      <c r="M238" s="40">
        <f t="shared" si="69"/>
        <v>0</v>
      </c>
      <c r="N238" s="40">
        <v>0</v>
      </c>
      <c r="O238" s="40">
        <f t="shared" si="70"/>
        <v>0</v>
      </c>
      <c r="P238" s="40">
        <f t="shared" si="71"/>
        <v>0</v>
      </c>
      <c r="Q238" s="30">
        <f t="shared" si="72"/>
        <v>0</v>
      </c>
      <c r="R238" s="145"/>
      <c r="S238" s="145"/>
      <c r="T238" s="145"/>
      <c r="U238" s="145"/>
      <c r="V238" s="145"/>
      <c r="W238" s="145"/>
      <c r="X238" s="145"/>
      <c r="Y238" s="145"/>
      <c r="Z238" s="145"/>
      <c r="AA238" s="145"/>
      <c r="AB238" s="145"/>
      <c r="AC238" s="145"/>
      <c r="AD238" s="145"/>
      <c r="AE238" s="145"/>
      <c r="AF238" s="145"/>
      <c r="AG238" s="145"/>
      <c r="AH238" s="145"/>
      <c r="AI238" s="145"/>
      <c r="AJ238" s="145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143"/>
      <c r="CB238" s="143"/>
      <c r="CC238" s="143"/>
      <c r="CD238" s="143"/>
      <c r="CE238" s="143"/>
      <c r="CF238" s="143"/>
      <c r="CG238" s="143"/>
      <c r="CH238" s="143"/>
      <c r="CI238" s="143"/>
      <c r="CJ238" s="143"/>
      <c r="CK238" s="143"/>
      <c r="CL238" s="143"/>
      <c r="CM238" s="143"/>
      <c r="CN238" s="143"/>
      <c r="CO238" s="143"/>
      <c r="CP238" s="143"/>
      <c r="CQ238" s="143"/>
      <c r="CR238" s="143"/>
      <c r="CS238" s="143"/>
      <c r="CT238" s="143"/>
      <c r="CU238" s="143"/>
      <c r="CV238" s="143"/>
      <c r="CW238" s="143"/>
      <c r="CX238" s="143"/>
      <c r="CY238" s="143"/>
      <c r="CZ238" s="143"/>
      <c r="DA238" s="143"/>
      <c r="DB238" s="143"/>
      <c r="DC238" s="143"/>
      <c r="DD238" s="143"/>
      <c r="DE238" s="143"/>
      <c r="DF238" s="143"/>
      <c r="DG238" s="143"/>
      <c r="DH238" s="143"/>
      <c r="DI238" s="143"/>
      <c r="DJ238" s="143"/>
      <c r="DK238" s="143"/>
      <c r="DL238" s="143"/>
      <c r="DM238" s="143"/>
      <c r="DN238" s="143"/>
      <c r="DO238" s="143"/>
      <c r="DP238" s="143"/>
      <c r="DQ238" s="143"/>
      <c r="DR238" s="143"/>
      <c r="DS238" s="143"/>
      <c r="DT238" s="143"/>
      <c r="DU238" s="143"/>
      <c r="DV238" s="143"/>
      <c r="DW238" s="143"/>
      <c r="DX238" s="143"/>
      <c r="DY238" s="143"/>
      <c r="DZ238" s="143"/>
      <c r="EA238" s="143"/>
      <c r="EB238" s="143"/>
      <c r="EC238" s="143"/>
      <c r="ED238" s="143"/>
      <c r="EE238" s="143"/>
      <c r="EF238" s="143"/>
      <c r="EG238" s="143"/>
      <c r="EH238" s="143"/>
      <c r="EI238" s="143"/>
      <c r="EJ238" s="143"/>
      <c r="EK238" s="143"/>
      <c r="EL238" s="143"/>
      <c r="EM238" s="143"/>
      <c r="EN238" s="143"/>
      <c r="EO238" s="143"/>
      <c r="EP238" s="143"/>
      <c r="EQ238" s="143"/>
      <c r="ER238" s="143"/>
      <c r="ES238" s="143"/>
      <c r="ET238" s="143"/>
      <c r="EU238" s="143"/>
      <c r="EV238" s="143"/>
      <c r="EW238" s="143"/>
      <c r="EX238" s="143"/>
      <c r="EY238" s="143"/>
      <c r="EZ238" s="143"/>
      <c r="FA238" s="143"/>
      <c r="FB238" s="143"/>
      <c r="FC238" s="143"/>
    </row>
    <row r="239" spans="1:159" s="73" customFormat="1">
      <c r="A239" s="74">
        <f>IF(F239&lt;&gt;"",1+MAX($A$2:A238),"")</f>
        <v>186</v>
      </c>
      <c r="B239" s="32"/>
      <c r="C239" s="36"/>
      <c r="D239" s="121" t="s">
        <v>107</v>
      </c>
      <c r="E239" s="120">
        <f>ROUNDUP(E238/32,0)</f>
        <v>35</v>
      </c>
      <c r="F239" s="63">
        <v>0</v>
      </c>
      <c r="G239" s="64">
        <f t="shared" si="73"/>
        <v>35</v>
      </c>
      <c r="H239" s="65" t="s">
        <v>38</v>
      </c>
      <c r="I239" s="37">
        <v>0</v>
      </c>
      <c r="J239" s="38">
        <f t="shared" si="67"/>
        <v>0</v>
      </c>
      <c r="K239" s="39">
        <v>0</v>
      </c>
      <c r="L239" s="40">
        <f t="shared" si="68"/>
        <v>0</v>
      </c>
      <c r="M239" s="40">
        <f t="shared" si="69"/>
        <v>0</v>
      </c>
      <c r="N239" s="40">
        <v>0</v>
      </c>
      <c r="O239" s="40">
        <f t="shared" si="70"/>
        <v>0</v>
      </c>
      <c r="P239" s="40">
        <f t="shared" si="71"/>
        <v>0</v>
      </c>
      <c r="Q239" s="30">
        <f t="shared" si="72"/>
        <v>0</v>
      </c>
      <c r="R239" s="145"/>
      <c r="S239" s="145"/>
      <c r="T239" s="145"/>
      <c r="U239" s="145"/>
      <c r="V239" s="145"/>
      <c r="W239" s="145"/>
      <c r="X239" s="145"/>
      <c r="Y239" s="145"/>
      <c r="Z239" s="145"/>
      <c r="AA239" s="145"/>
      <c r="AB239" s="145"/>
      <c r="AC239" s="145"/>
      <c r="AD239" s="145"/>
      <c r="AE239" s="145"/>
      <c r="AF239" s="145"/>
      <c r="AG239" s="145"/>
      <c r="AH239" s="145"/>
      <c r="AI239" s="145"/>
      <c r="AJ239" s="145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3"/>
      <c r="CM239" s="143"/>
      <c r="CN239" s="143"/>
      <c r="CO239" s="143"/>
      <c r="CP239" s="143"/>
      <c r="CQ239" s="143"/>
      <c r="CR239" s="143"/>
      <c r="CS239" s="143"/>
      <c r="CT239" s="143"/>
      <c r="CU239" s="143"/>
      <c r="CV239" s="143"/>
      <c r="CW239" s="143"/>
      <c r="CX239" s="143"/>
      <c r="CY239" s="143"/>
      <c r="CZ239" s="143"/>
      <c r="DA239" s="143"/>
      <c r="DB239" s="143"/>
      <c r="DC239" s="143"/>
      <c r="DD239" s="143"/>
      <c r="DE239" s="143"/>
      <c r="DF239" s="143"/>
      <c r="DG239" s="143"/>
      <c r="DH239" s="143"/>
      <c r="DI239" s="143"/>
      <c r="DJ239" s="143"/>
      <c r="DK239" s="143"/>
      <c r="DL239" s="143"/>
      <c r="DM239" s="143"/>
      <c r="DN239" s="143"/>
      <c r="DO239" s="143"/>
      <c r="DP239" s="143"/>
      <c r="DQ239" s="143"/>
      <c r="DR239" s="143"/>
      <c r="DS239" s="143"/>
      <c r="DT239" s="143"/>
      <c r="DU239" s="143"/>
      <c r="DV239" s="143"/>
      <c r="DW239" s="143"/>
      <c r="DX239" s="143"/>
      <c r="DY239" s="143"/>
      <c r="DZ239" s="143"/>
      <c r="EA239" s="143"/>
      <c r="EB239" s="143"/>
      <c r="EC239" s="143"/>
      <c r="ED239" s="143"/>
      <c r="EE239" s="143"/>
      <c r="EF239" s="143"/>
      <c r="EG239" s="143"/>
      <c r="EH239" s="143"/>
      <c r="EI239" s="143"/>
      <c r="EJ239" s="143"/>
      <c r="EK239" s="143"/>
      <c r="EL239" s="143"/>
      <c r="EM239" s="143"/>
      <c r="EN239" s="143"/>
      <c r="EO239" s="143"/>
      <c r="EP239" s="143"/>
      <c r="EQ239" s="143"/>
      <c r="ER239" s="143"/>
      <c r="ES239" s="143"/>
      <c r="ET239" s="143"/>
      <c r="EU239" s="143"/>
      <c r="EV239" s="143"/>
      <c r="EW239" s="143"/>
      <c r="EX239" s="143"/>
      <c r="EY239" s="143"/>
      <c r="EZ239" s="143"/>
      <c r="FA239" s="143"/>
      <c r="FB239" s="143"/>
      <c r="FC239" s="143"/>
    </row>
    <row r="240" spans="1:159" s="73" customFormat="1">
      <c r="A240" s="74">
        <f>IF(F240&lt;&gt;"",1+MAX($A$2:A239),"")</f>
        <v>187</v>
      </c>
      <c r="B240" s="32"/>
      <c r="C240" s="36"/>
      <c r="D240" s="121" t="s">
        <v>110</v>
      </c>
      <c r="E240" s="120">
        <f>ROUNDUP(E238*1.33,0)</f>
        <v>1453</v>
      </c>
      <c r="F240" s="63">
        <v>0</v>
      </c>
      <c r="G240" s="64">
        <f t="shared" si="73"/>
        <v>1453</v>
      </c>
      <c r="H240" s="65" t="s">
        <v>38</v>
      </c>
      <c r="I240" s="37">
        <v>0</v>
      </c>
      <c r="J240" s="38">
        <f t="shared" si="67"/>
        <v>0</v>
      </c>
      <c r="K240" s="39">
        <v>0</v>
      </c>
      <c r="L240" s="40">
        <f t="shared" si="68"/>
        <v>0</v>
      </c>
      <c r="M240" s="40">
        <f t="shared" si="69"/>
        <v>0</v>
      </c>
      <c r="N240" s="40">
        <v>0</v>
      </c>
      <c r="O240" s="40">
        <f t="shared" si="70"/>
        <v>0</v>
      </c>
      <c r="P240" s="40">
        <f t="shared" si="71"/>
        <v>0</v>
      </c>
      <c r="Q240" s="30">
        <f t="shared" si="72"/>
        <v>0</v>
      </c>
      <c r="R240" s="145"/>
      <c r="S240" s="145"/>
      <c r="T240" s="145"/>
      <c r="U240" s="145"/>
      <c r="V240" s="145"/>
      <c r="W240" s="145"/>
      <c r="X240" s="145"/>
      <c r="Y240" s="145"/>
      <c r="Z240" s="145"/>
      <c r="AA240" s="145"/>
      <c r="AB240" s="145"/>
      <c r="AC240" s="145"/>
      <c r="AD240" s="145"/>
      <c r="AE240" s="145"/>
      <c r="AF240" s="145"/>
      <c r="AG240" s="145"/>
      <c r="AH240" s="145"/>
      <c r="AI240" s="145"/>
      <c r="AJ240" s="145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143"/>
      <c r="CB240" s="143"/>
      <c r="CC240" s="143"/>
      <c r="CD240" s="143"/>
      <c r="CE240" s="143"/>
      <c r="CF240" s="143"/>
      <c r="CG240" s="143"/>
      <c r="CH240" s="143"/>
      <c r="CI240" s="143"/>
      <c r="CJ240" s="143"/>
      <c r="CK240" s="143"/>
      <c r="CL240" s="143"/>
      <c r="CM240" s="143"/>
      <c r="CN240" s="143"/>
      <c r="CO240" s="143"/>
      <c r="CP240" s="143"/>
      <c r="CQ240" s="143"/>
      <c r="CR240" s="143"/>
      <c r="CS240" s="143"/>
      <c r="CT240" s="143"/>
      <c r="CU240" s="143"/>
      <c r="CV240" s="143"/>
      <c r="CW240" s="143"/>
      <c r="CX240" s="143"/>
      <c r="CY240" s="143"/>
      <c r="CZ240" s="143"/>
      <c r="DA240" s="143"/>
      <c r="DB240" s="143"/>
      <c r="DC240" s="143"/>
      <c r="DD240" s="143"/>
      <c r="DE240" s="143"/>
      <c r="DF240" s="143"/>
      <c r="DG240" s="143"/>
      <c r="DH240" s="143"/>
      <c r="DI240" s="143"/>
      <c r="DJ240" s="143"/>
      <c r="DK240" s="143"/>
      <c r="DL240" s="143"/>
      <c r="DM240" s="143"/>
      <c r="DN240" s="143"/>
      <c r="DO240" s="143"/>
      <c r="DP240" s="143"/>
      <c r="DQ240" s="143"/>
      <c r="DR240" s="143"/>
      <c r="DS240" s="143"/>
      <c r="DT240" s="143"/>
      <c r="DU240" s="143"/>
      <c r="DV240" s="143"/>
      <c r="DW240" s="143"/>
      <c r="DX240" s="143"/>
      <c r="DY240" s="143"/>
      <c r="DZ240" s="143"/>
      <c r="EA240" s="143"/>
      <c r="EB240" s="143"/>
      <c r="EC240" s="143"/>
      <c r="ED240" s="143"/>
      <c r="EE240" s="143"/>
      <c r="EF240" s="143"/>
      <c r="EG240" s="143"/>
      <c r="EH240" s="143"/>
      <c r="EI240" s="143"/>
      <c r="EJ240" s="143"/>
      <c r="EK240" s="143"/>
      <c r="EL240" s="143"/>
      <c r="EM240" s="143"/>
      <c r="EN240" s="143"/>
      <c r="EO240" s="143"/>
      <c r="EP240" s="143"/>
      <c r="EQ240" s="143"/>
      <c r="ER240" s="143"/>
      <c r="ES240" s="143"/>
      <c r="ET240" s="143"/>
      <c r="EU240" s="143"/>
      <c r="EV240" s="143"/>
      <c r="EW240" s="143"/>
      <c r="EX240" s="143"/>
      <c r="EY240" s="143"/>
      <c r="EZ240" s="143"/>
      <c r="FA240" s="143"/>
      <c r="FB240" s="143"/>
      <c r="FC240" s="143"/>
    </row>
    <row r="241" spans="1:159" s="73" customFormat="1">
      <c r="A241" s="74">
        <f>IF(F241&lt;&gt;"",1+MAX($A$2:A240),"")</f>
        <v>188</v>
      </c>
      <c r="B241" s="32"/>
      <c r="C241" s="36"/>
      <c r="D241" s="121" t="s">
        <v>111</v>
      </c>
      <c r="E241" s="120">
        <f>ROUNDUP(E239*16,0)</f>
        <v>560</v>
      </c>
      <c r="F241" s="63">
        <v>0.05</v>
      </c>
      <c r="G241" s="64">
        <f t="shared" si="73"/>
        <v>588</v>
      </c>
      <c r="H241" s="65" t="s">
        <v>39</v>
      </c>
      <c r="I241" s="37">
        <v>0</v>
      </c>
      <c r="J241" s="38">
        <f t="shared" si="67"/>
        <v>0</v>
      </c>
      <c r="K241" s="39">
        <v>0</v>
      </c>
      <c r="L241" s="40">
        <f t="shared" si="68"/>
        <v>0</v>
      </c>
      <c r="M241" s="40">
        <f t="shared" si="69"/>
        <v>0</v>
      </c>
      <c r="N241" s="40">
        <v>0</v>
      </c>
      <c r="O241" s="40">
        <f t="shared" si="70"/>
        <v>0</v>
      </c>
      <c r="P241" s="40">
        <f t="shared" si="71"/>
        <v>0</v>
      </c>
      <c r="Q241" s="30">
        <f t="shared" si="72"/>
        <v>0</v>
      </c>
      <c r="R241" s="145"/>
      <c r="S241" s="145"/>
      <c r="T241" s="145"/>
      <c r="U241" s="145"/>
      <c r="V241" s="145"/>
      <c r="W241" s="145"/>
      <c r="X241" s="145"/>
      <c r="Y241" s="145"/>
      <c r="Z241" s="145"/>
      <c r="AA241" s="145"/>
      <c r="AB241" s="145"/>
      <c r="AC241" s="145"/>
      <c r="AD241" s="145"/>
      <c r="AE241" s="145"/>
      <c r="AF241" s="145"/>
      <c r="AG241" s="145"/>
      <c r="AH241" s="145"/>
      <c r="AI241" s="145"/>
      <c r="AJ241" s="145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3"/>
      <c r="CM241" s="143"/>
      <c r="CN241" s="143"/>
      <c r="CO241" s="143"/>
      <c r="CP241" s="143"/>
      <c r="CQ241" s="143"/>
      <c r="CR241" s="143"/>
      <c r="CS241" s="143"/>
      <c r="CT241" s="143"/>
      <c r="CU241" s="143"/>
      <c r="CV241" s="143"/>
      <c r="CW241" s="143"/>
      <c r="CX241" s="143"/>
      <c r="CY241" s="143"/>
      <c r="CZ241" s="143"/>
      <c r="DA241" s="143"/>
      <c r="DB241" s="143"/>
      <c r="DC241" s="143"/>
      <c r="DD241" s="143"/>
      <c r="DE241" s="143"/>
      <c r="DF241" s="143"/>
      <c r="DG241" s="143"/>
      <c r="DH241" s="143"/>
      <c r="DI241" s="143"/>
      <c r="DJ241" s="143"/>
      <c r="DK241" s="143"/>
      <c r="DL241" s="143"/>
      <c r="DM241" s="143"/>
      <c r="DN241" s="143"/>
      <c r="DO241" s="143"/>
      <c r="DP241" s="143"/>
      <c r="DQ241" s="143"/>
      <c r="DR241" s="143"/>
      <c r="DS241" s="143"/>
      <c r="DT241" s="143"/>
      <c r="DU241" s="143"/>
      <c r="DV241" s="143"/>
      <c r="DW241" s="143"/>
      <c r="DX241" s="143"/>
      <c r="DY241" s="143"/>
      <c r="DZ241" s="143"/>
      <c r="EA241" s="143"/>
      <c r="EB241" s="143"/>
      <c r="EC241" s="143"/>
      <c r="ED241" s="143"/>
      <c r="EE241" s="143"/>
      <c r="EF241" s="143"/>
      <c r="EG241" s="143"/>
      <c r="EH241" s="143"/>
      <c r="EI241" s="143"/>
      <c r="EJ241" s="143"/>
      <c r="EK241" s="143"/>
      <c r="EL241" s="143"/>
      <c r="EM241" s="143"/>
      <c r="EN241" s="143"/>
      <c r="EO241" s="143"/>
      <c r="EP241" s="143"/>
      <c r="EQ241" s="143"/>
      <c r="ER241" s="143"/>
      <c r="ES241" s="143"/>
      <c r="ET241" s="143"/>
      <c r="EU241" s="143"/>
      <c r="EV241" s="143"/>
      <c r="EW241" s="143"/>
      <c r="EX241" s="143"/>
      <c r="EY241" s="143"/>
      <c r="EZ241" s="143"/>
      <c r="FA241" s="143"/>
      <c r="FB241" s="143"/>
      <c r="FC241" s="143"/>
    </row>
    <row r="242" spans="1:159" s="73" customFormat="1">
      <c r="A242" s="74">
        <f>IF(F242&lt;&gt;"",1+MAX($A$2:A241),"")</f>
        <v>189</v>
      </c>
      <c r="B242" s="32"/>
      <c r="C242" s="36"/>
      <c r="D242" s="121" t="s">
        <v>112</v>
      </c>
      <c r="E242" s="120">
        <f>E238*0.084</f>
        <v>91.728000000000009</v>
      </c>
      <c r="F242" s="35">
        <v>0.05</v>
      </c>
      <c r="G242" s="64">
        <f t="shared" si="73"/>
        <v>96.314400000000006</v>
      </c>
      <c r="H242" s="65" t="s">
        <v>113</v>
      </c>
      <c r="I242" s="37">
        <v>0</v>
      </c>
      <c r="J242" s="38">
        <f t="shared" si="67"/>
        <v>0</v>
      </c>
      <c r="K242" s="39">
        <v>0</v>
      </c>
      <c r="L242" s="40">
        <f t="shared" si="68"/>
        <v>0</v>
      </c>
      <c r="M242" s="40">
        <f t="shared" si="69"/>
        <v>0</v>
      </c>
      <c r="N242" s="40">
        <v>0</v>
      </c>
      <c r="O242" s="40">
        <f t="shared" si="70"/>
        <v>0</v>
      </c>
      <c r="P242" s="40">
        <f t="shared" si="71"/>
        <v>0</v>
      </c>
      <c r="Q242" s="30">
        <f t="shared" si="72"/>
        <v>0</v>
      </c>
      <c r="R242" s="145"/>
      <c r="S242" s="145"/>
      <c r="T242" s="145"/>
      <c r="U242" s="145"/>
      <c r="V242" s="145"/>
      <c r="W242" s="145"/>
      <c r="X242" s="145"/>
      <c r="Y242" s="145"/>
      <c r="Z242" s="145"/>
      <c r="AA242" s="145"/>
      <c r="AB242" s="145"/>
      <c r="AC242" s="145"/>
      <c r="AD242" s="145"/>
      <c r="AE242" s="145"/>
      <c r="AF242" s="145"/>
      <c r="AG242" s="145"/>
      <c r="AH242" s="145"/>
      <c r="AI242" s="145"/>
      <c r="AJ242" s="145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143"/>
      <c r="CB242" s="143"/>
      <c r="CC242" s="143"/>
      <c r="CD242" s="143"/>
      <c r="CE242" s="143"/>
      <c r="CF242" s="143"/>
      <c r="CG242" s="143"/>
      <c r="CH242" s="143"/>
      <c r="CI242" s="143"/>
      <c r="CJ242" s="143"/>
      <c r="CK242" s="143"/>
      <c r="CL242" s="143"/>
      <c r="CM242" s="143"/>
      <c r="CN242" s="143"/>
      <c r="CO242" s="143"/>
      <c r="CP242" s="143"/>
      <c r="CQ242" s="143"/>
      <c r="CR242" s="143"/>
      <c r="CS242" s="143"/>
      <c r="CT242" s="143"/>
      <c r="CU242" s="143"/>
      <c r="CV242" s="143"/>
      <c r="CW242" s="143"/>
      <c r="CX242" s="143"/>
      <c r="CY242" s="143"/>
      <c r="CZ242" s="143"/>
      <c r="DA242" s="143"/>
      <c r="DB242" s="143"/>
      <c r="DC242" s="143"/>
      <c r="DD242" s="143"/>
      <c r="DE242" s="143"/>
      <c r="DF242" s="143"/>
      <c r="DG242" s="143"/>
      <c r="DH242" s="143"/>
      <c r="DI242" s="143"/>
      <c r="DJ242" s="143"/>
      <c r="DK242" s="143"/>
      <c r="DL242" s="143"/>
      <c r="DM242" s="143"/>
      <c r="DN242" s="143"/>
      <c r="DO242" s="143"/>
      <c r="DP242" s="143"/>
      <c r="DQ242" s="143"/>
      <c r="DR242" s="143"/>
      <c r="DS242" s="143"/>
      <c r="DT242" s="143"/>
      <c r="DU242" s="143"/>
      <c r="DV242" s="143"/>
      <c r="DW242" s="143"/>
      <c r="DX242" s="143"/>
      <c r="DY242" s="143"/>
      <c r="DZ242" s="143"/>
      <c r="EA242" s="143"/>
      <c r="EB242" s="143"/>
      <c r="EC242" s="143"/>
      <c r="ED242" s="143"/>
      <c r="EE242" s="143"/>
      <c r="EF242" s="143"/>
      <c r="EG242" s="143"/>
      <c r="EH242" s="143"/>
      <c r="EI242" s="143"/>
      <c r="EJ242" s="143"/>
      <c r="EK242" s="143"/>
      <c r="EL242" s="143"/>
      <c r="EM242" s="143"/>
      <c r="EN242" s="143"/>
      <c r="EO242" s="143"/>
      <c r="EP242" s="143"/>
      <c r="EQ242" s="143"/>
      <c r="ER242" s="143"/>
      <c r="ES242" s="143"/>
      <c r="ET242" s="143"/>
      <c r="EU242" s="143"/>
      <c r="EV242" s="143"/>
      <c r="EW242" s="143"/>
      <c r="EX242" s="143"/>
      <c r="EY242" s="143"/>
      <c r="EZ242" s="143"/>
      <c r="FA242" s="143"/>
      <c r="FB242" s="143"/>
      <c r="FC242" s="143"/>
    </row>
    <row r="243" spans="1:159" s="73" customFormat="1">
      <c r="A243" s="74">
        <f>IF(F243&lt;&gt;"",1+MAX($A$2:A242),"")</f>
        <v>190</v>
      </c>
      <c r="B243" s="32"/>
      <c r="C243" s="36"/>
      <c r="D243" s="119" t="s">
        <v>153</v>
      </c>
      <c r="E243" s="120">
        <v>1092</v>
      </c>
      <c r="F243" s="63">
        <v>0.1</v>
      </c>
      <c r="G243" s="64">
        <f t="shared" si="73"/>
        <v>1201.2</v>
      </c>
      <c r="H243" s="71" t="s">
        <v>37</v>
      </c>
      <c r="I243" s="37">
        <v>0</v>
      </c>
      <c r="J243" s="38">
        <f t="shared" si="67"/>
        <v>0</v>
      </c>
      <c r="K243" s="39">
        <v>0</v>
      </c>
      <c r="L243" s="40">
        <f t="shared" si="68"/>
        <v>0</v>
      </c>
      <c r="M243" s="40">
        <f t="shared" si="69"/>
        <v>0</v>
      </c>
      <c r="N243" s="40">
        <v>0</v>
      </c>
      <c r="O243" s="40">
        <f t="shared" si="70"/>
        <v>0</v>
      </c>
      <c r="P243" s="40">
        <f t="shared" si="71"/>
        <v>0</v>
      </c>
      <c r="Q243" s="30">
        <f t="shared" si="72"/>
        <v>0</v>
      </c>
      <c r="R243" s="145"/>
      <c r="S243" s="145"/>
      <c r="T243" s="145"/>
      <c r="U243" s="145"/>
      <c r="V243" s="145"/>
      <c r="W243" s="145"/>
      <c r="X243" s="145"/>
      <c r="Y243" s="145"/>
      <c r="Z243" s="145"/>
      <c r="AA243" s="145"/>
      <c r="AB243" s="145"/>
      <c r="AC243" s="145"/>
      <c r="AD243" s="145"/>
      <c r="AE243" s="145"/>
      <c r="AF243" s="145"/>
      <c r="AG243" s="145"/>
      <c r="AH243" s="145"/>
      <c r="AI243" s="145"/>
      <c r="AJ243" s="145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143"/>
      <c r="CB243" s="143"/>
      <c r="CC243" s="143"/>
      <c r="CD243" s="143"/>
      <c r="CE243" s="143"/>
      <c r="CF243" s="143"/>
      <c r="CG243" s="143"/>
      <c r="CH243" s="143"/>
      <c r="CI243" s="143"/>
      <c r="CJ243" s="143"/>
      <c r="CK243" s="143"/>
      <c r="CL243" s="143"/>
      <c r="CM243" s="143"/>
      <c r="CN243" s="143"/>
      <c r="CO243" s="143"/>
      <c r="CP243" s="143"/>
      <c r="CQ243" s="143"/>
      <c r="CR243" s="143"/>
      <c r="CS243" s="143"/>
      <c r="CT243" s="143"/>
      <c r="CU243" s="143"/>
      <c r="CV243" s="143"/>
      <c r="CW243" s="143"/>
      <c r="CX243" s="143"/>
      <c r="CY243" s="143"/>
      <c r="CZ243" s="143"/>
      <c r="DA243" s="143"/>
      <c r="DB243" s="143"/>
      <c r="DC243" s="143"/>
      <c r="DD243" s="143"/>
      <c r="DE243" s="143"/>
      <c r="DF243" s="143"/>
      <c r="DG243" s="143"/>
      <c r="DH243" s="143"/>
      <c r="DI243" s="143"/>
      <c r="DJ243" s="143"/>
      <c r="DK243" s="143"/>
      <c r="DL243" s="143"/>
      <c r="DM243" s="143"/>
      <c r="DN243" s="143"/>
      <c r="DO243" s="143"/>
      <c r="DP243" s="143"/>
      <c r="DQ243" s="143"/>
      <c r="DR243" s="143"/>
      <c r="DS243" s="143"/>
      <c r="DT243" s="143"/>
      <c r="DU243" s="143"/>
      <c r="DV243" s="143"/>
      <c r="DW243" s="143"/>
      <c r="DX243" s="143"/>
      <c r="DY243" s="143"/>
      <c r="DZ243" s="143"/>
      <c r="EA243" s="143"/>
      <c r="EB243" s="143"/>
      <c r="EC243" s="143"/>
      <c r="ED243" s="143"/>
      <c r="EE243" s="143"/>
      <c r="EF243" s="143"/>
      <c r="EG243" s="143"/>
      <c r="EH243" s="143"/>
      <c r="EI243" s="143"/>
      <c r="EJ243" s="143"/>
      <c r="EK243" s="143"/>
      <c r="EL243" s="143"/>
      <c r="EM243" s="143"/>
      <c r="EN243" s="143"/>
      <c r="EO243" s="143"/>
      <c r="EP243" s="143"/>
      <c r="EQ243" s="143"/>
      <c r="ER243" s="143"/>
      <c r="ES243" s="143"/>
      <c r="ET243" s="143"/>
      <c r="EU243" s="143"/>
      <c r="EV243" s="143"/>
      <c r="EW243" s="143"/>
      <c r="EX243" s="143"/>
      <c r="EY243" s="143"/>
      <c r="EZ243" s="143"/>
      <c r="FA243" s="143"/>
      <c r="FB243" s="143"/>
      <c r="FC243" s="143"/>
    </row>
    <row r="244" spans="1:159" s="73" customFormat="1">
      <c r="A244" s="74">
        <f>IF(F244&lt;&gt;"",1+MAX($A$2:A243),"")</f>
        <v>191</v>
      </c>
      <c r="B244" s="32"/>
      <c r="C244" s="36"/>
      <c r="D244" s="119" t="s">
        <v>134</v>
      </c>
      <c r="E244" s="120">
        <f>E243</f>
        <v>1092</v>
      </c>
      <c r="F244" s="63">
        <v>0.1</v>
      </c>
      <c r="G244" s="64">
        <f t="shared" si="73"/>
        <v>1201.2</v>
      </c>
      <c r="H244" s="71" t="s">
        <v>37</v>
      </c>
      <c r="I244" s="37">
        <v>0</v>
      </c>
      <c r="J244" s="38">
        <f t="shared" si="67"/>
        <v>0</v>
      </c>
      <c r="K244" s="39">
        <v>0</v>
      </c>
      <c r="L244" s="40">
        <f t="shared" si="68"/>
        <v>0</v>
      </c>
      <c r="M244" s="40">
        <f t="shared" si="69"/>
        <v>0</v>
      </c>
      <c r="N244" s="40">
        <v>0</v>
      </c>
      <c r="O244" s="40">
        <f t="shared" si="70"/>
        <v>0</v>
      </c>
      <c r="P244" s="40">
        <f t="shared" si="71"/>
        <v>0</v>
      </c>
      <c r="Q244" s="30">
        <f t="shared" si="72"/>
        <v>0</v>
      </c>
      <c r="R244" s="145"/>
      <c r="S244" s="145"/>
      <c r="T244" s="145"/>
      <c r="U244" s="145"/>
      <c r="V244" s="145"/>
      <c r="W244" s="145"/>
      <c r="X244" s="145"/>
      <c r="Y244" s="145"/>
      <c r="Z244" s="145"/>
      <c r="AA244" s="145"/>
      <c r="AB244" s="145"/>
      <c r="AC244" s="145"/>
      <c r="AD244" s="145"/>
      <c r="AE244" s="145"/>
      <c r="AF244" s="145"/>
      <c r="AG244" s="145"/>
      <c r="AH244" s="145"/>
      <c r="AI244" s="145"/>
      <c r="AJ244" s="145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143"/>
      <c r="CB244" s="143"/>
      <c r="CC244" s="143"/>
      <c r="CD244" s="143"/>
      <c r="CE244" s="143"/>
      <c r="CF244" s="143"/>
      <c r="CG244" s="143"/>
      <c r="CH244" s="143"/>
      <c r="CI244" s="143"/>
      <c r="CJ244" s="143"/>
      <c r="CK244" s="143"/>
      <c r="CL244" s="143"/>
      <c r="CM244" s="143"/>
      <c r="CN244" s="143"/>
      <c r="CO244" s="143"/>
      <c r="CP244" s="143"/>
      <c r="CQ244" s="143"/>
      <c r="CR244" s="143"/>
      <c r="CS244" s="143"/>
      <c r="CT244" s="143"/>
      <c r="CU244" s="143"/>
      <c r="CV244" s="143"/>
      <c r="CW244" s="143"/>
      <c r="CX244" s="143"/>
      <c r="CY244" s="143"/>
      <c r="CZ244" s="143"/>
      <c r="DA244" s="143"/>
      <c r="DB244" s="143"/>
      <c r="DC244" s="143"/>
      <c r="DD244" s="143"/>
      <c r="DE244" s="143"/>
      <c r="DF244" s="143"/>
      <c r="DG244" s="143"/>
      <c r="DH244" s="143"/>
      <c r="DI244" s="143"/>
      <c r="DJ244" s="143"/>
      <c r="DK244" s="143"/>
      <c r="DL244" s="143"/>
      <c r="DM244" s="143"/>
      <c r="DN244" s="143"/>
      <c r="DO244" s="143"/>
      <c r="DP244" s="143"/>
      <c r="DQ244" s="143"/>
      <c r="DR244" s="143"/>
      <c r="DS244" s="143"/>
      <c r="DT244" s="143"/>
      <c r="DU244" s="143"/>
      <c r="DV244" s="143"/>
      <c r="DW244" s="143"/>
      <c r="DX244" s="143"/>
      <c r="DY244" s="143"/>
      <c r="DZ244" s="143"/>
      <c r="EA244" s="143"/>
      <c r="EB244" s="143"/>
      <c r="EC244" s="143"/>
      <c r="ED244" s="143"/>
      <c r="EE244" s="143"/>
      <c r="EF244" s="143"/>
      <c r="EG244" s="143"/>
      <c r="EH244" s="143"/>
      <c r="EI244" s="143"/>
      <c r="EJ244" s="143"/>
      <c r="EK244" s="143"/>
      <c r="EL244" s="143"/>
      <c r="EM244" s="143"/>
      <c r="EN244" s="143"/>
      <c r="EO244" s="143"/>
      <c r="EP244" s="143"/>
      <c r="EQ244" s="143"/>
      <c r="ER244" s="143"/>
      <c r="ES244" s="143"/>
      <c r="ET244" s="143"/>
      <c r="EU244" s="143"/>
      <c r="EV244" s="143"/>
      <c r="EW244" s="143"/>
      <c r="EX244" s="143"/>
      <c r="EY244" s="143"/>
      <c r="EZ244" s="143"/>
      <c r="FA244" s="143"/>
      <c r="FB244" s="143"/>
      <c r="FC244" s="143"/>
    </row>
    <row r="245" spans="1:159" s="73" customFormat="1">
      <c r="A245" s="74">
        <f>IF(F245&lt;&gt;"",1+MAX($A$2:A244),"")</f>
        <v>192</v>
      </c>
      <c r="B245" s="32"/>
      <c r="C245" s="36"/>
      <c r="D245" s="119" t="s">
        <v>154</v>
      </c>
      <c r="E245" s="120">
        <f>E244/2</f>
        <v>546</v>
      </c>
      <c r="F245" s="63">
        <v>0.05</v>
      </c>
      <c r="G245" s="64">
        <f t="shared" si="73"/>
        <v>573.30000000000007</v>
      </c>
      <c r="H245" s="71" t="s">
        <v>39</v>
      </c>
      <c r="I245" s="37">
        <v>0</v>
      </c>
      <c r="J245" s="38">
        <f t="shared" si="67"/>
        <v>0</v>
      </c>
      <c r="K245" s="39">
        <v>0</v>
      </c>
      <c r="L245" s="40">
        <f t="shared" si="68"/>
        <v>0</v>
      </c>
      <c r="M245" s="40">
        <f t="shared" si="69"/>
        <v>0</v>
      </c>
      <c r="N245" s="40">
        <v>0</v>
      </c>
      <c r="O245" s="40">
        <f t="shared" si="70"/>
        <v>0</v>
      </c>
      <c r="P245" s="40">
        <f t="shared" si="71"/>
        <v>0</v>
      </c>
      <c r="Q245" s="30">
        <f t="shared" si="72"/>
        <v>0</v>
      </c>
      <c r="R245" s="145"/>
      <c r="S245" s="145"/>
      <c r="T245" s="145"/>
      <c r="U245" s="145"/>
      <c r="V245" s="145"/>
      <c r="W245" s="145"/>
      <c r="X245" s="145"/>
      <c r="Y245" s="145"/>
      <c r="Z245" s="145"/>
      <c r="AA245" s="145"/>
      <c r="AB245" s="145"/>
      <c r="AC245" s="145"/>
      <c r="AD245" s="145"/>
      <c r="AE245" s="145"/>
      <c r="AF245" s="145"/>
      <c r="AG245" s="145"/>
      <c r="AH245" s="145"/>
      <c r="AI245" s="145"/>
      <c r="AJ245" s="145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143"/>
      <c r="CB245" s="143"/>
      <c r="CC245" s="143"/>
      <c r="CD245" s="143"/>
      <c r="CE245" s="143"/>
      <c r="CF245" s="143"/>
      <c r="CG245" s="143"/>
      <c r="CH245" s="143"/>
      <c r="CI245" s="143"/>
      <c r="CJ245" s="143"/>
      <c r="CK245" s="143"/>
      <c r="CL245" s="143"/>
      <c r="CM245" s="143"/>
      <c r="CN245" s="143"/>
      <c r="CO245" s="143"/>
      <c r="CP245" s="143"/>
      <c r="CQ245" s="143"/>
      <c r="CR245" s="143"/>
      <c r="CS245" s="143"/>
      <c r="CT245" s="143"/>
      <c r="CU245" s="143"/>
      <c r="CV245" s="143"/>
      <c r="CW245" s="143"/>
      <c r="CX245" s="143"/>
      <c r="CY245" s="143"/>
      <c r="CZ245" s="143"/>
      <c r="DA245" s="143"/>
      <c r="DB245" s="143"/>
      <c r="DC245" s="143"/>
      <c r="DD245" s="143"/>
      <c r="DE245" s="143"/>
      <c r="DF245" s="143"/>
      <c r="DG245" s="143"/>
      <c r="DH245" s="143"/>
      <c r="DI245" s="143"/>
      <c r="DJ245" s="143"/>
      <c r="DK245" s="143"/>
      <c r="DL245" s="143"/>
      <c r="DM245" s="143"/>
      <c r="DN245" s="143"/>
      <c r="DO245" s="143"/>
      <c r="DP245" s="143"/>
      <c r="DQ245" s="143"/>
      <c r="DR245" s="143"/>
      <c r="DS245" s="143"/>
      <c r="DT245" s="143"/>
      <c r="DU245" s="143"/>
      <c r="DV245" s="143"/>
      <c r="DW245" s="143"/>
      <c r="DX245" s="143"/>
      <c r="DY245" s="143"/>
      <c r="DZ245" s="143"/>
      <c r="EA245" s="143"/>
      <c r="EB245" s="143"/>
      <c r="EC245" s="143"/>
      <c r="ED245" s="143"/>
      <c r="EE245" s="143"/>
      <c r="EF245" s="143"/>
      <c r="EG245" s="143"/>
      <c r="EH245" s="143"/>
      <c r="EI245" s="143"/>
      <c r="EJ245" s="143"/>
      <c r="EK245" s="143"/>
      <c r="EL245" s="143"/>
      <c r="EM245" s="143"/>
      <c r="EN245" s="143"/>
      <c r="EO245" s="143"/>
      <c r="EP245" s="143"/>
      <c r="EQ245" s="143"/>
      <c r="ER245" s="143"/>
      <c r="ES245" s="143"/>
      <c r="ET245" s="143"/>
      <c r="EU245" s="143"/>
      <c r="EV245" s="143"/>
      <c r="EW245" s="143"/>
      <c r="EX245" s="143"/>
      <c r="EY245" s="143"/>
      <c r="EZ245" s="143"/>
      <c r="FA245" s="143"/>
      <c r="FB245" s="143"/>
      <c r="FC245" s="143"/>
    </row>
    <row r="246" spans="1:159" s="73" customFormat="1">
      <c r="A246" s="74">
        <f>IF(F246&lt;&gt;"",1+MAX($A$2:A245),"")</f>
        <v>193</v>
      </c>
      <c r="B246" s="32"/>
      <c r="C246" s="36"/>
      <c r="D246" s="119" t="s">
        <v>119</v>
      </c>
      <c r="E246" s="120">
        <f>E237*3</f>
        <v>234</v>
      </c>
      <c r="F246" s="63">
        <v>0.05</v>
      </c>
      <c r="G246" s="64">
        <f t="shared" si="73"/>
        <v>245.70000000000002</v>
      </c>
      <c r="H246" s="71" t="s">
        <v>39</v>
      </c>
      <c r="I246" s="37">
        <v>0</v>
      </c>
      <c r="J246" s="38">
        <f t="shared" si="67"/>
        <v>0</v>
      </c>
      <c r="K246" s="39">
        <v>0</v>
      </c>
      <c r="L246" s="40">
        <f t="shared" si="68"/>
        <v>0</v>
      </c>
      <c r="M246" s="40">
        <f t="shared" si="69"/>
        <v>0</v>
      </c>
      <c r="N246" s="40">
        <v>0</v>
      </c>
      <c r="O246" s="40">
        <f t="shared" si="70"/>
        <v>0</v>
      </c>
      <c r="P246" s="40">
        <f t="shared" si="71"/>
        <v>0</v>
      </c>
      <c r="Q246" s="30">
        <f t="shared" si="72"/>
        <v>0</v>
      </c>
      <c r="R246" s="145"/>
      <c r="S246" s="145"/>
      <c r="T246" s="145"/>
      <c r="U246" s="145"/>
      <c r="V246" s="145"/>
      <c r="W246" s="145"/>
      <c r="X246" s="145"/>
      <c r="Y246" s="145"/>
      <c r="Z246" s="145"/>
      <c r="AA246" s="145"/>
      <c r="AB246" s="145"/>
      <c r="AC246" s="145"/>
      <c r="AD246" s="145"/>
      <c r="AE246" s="145"/>
      <c r="AF246" s="145"/>
      <c r="AG246" s="145"/>
      <c r="AH246" s="145"/>
      <c r="AI246" s="145"/>
      <c r="AJ246" s="145"/>
      <c r="AK246" s="143"/>
      <c r="AL246" s="143"/>
      <c r="AM246" s="143"/>
      <c r="AN246" s="143"/>
      <c r="AO246" s="143"/>
      <c r="AP246" s="143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3"/>
      <c r="BB246" s="143"/>
      <c r="BC246" s="143"/>
      <c r="BD246" s="143"/>
      <c r="BE246" s="143"/>
      <c r="BF246" s="143"/>
      <c r="BG246" s="143"/>
      <c r="BH246" s="143"/>
      <c r="BI246" s="143"/>
      <c r="BJ246" s="143"/>
      <c r="BK246" s="143"/>
      <c r="BL246" s="143"/>
      <c r="BM246" s="143"/>
      <c r="BN246" s="143"/>
      <c r="BO246" s="143"/>
      <c r="BP246" s="143"/>
      <c r="BQ246" s="143"/>
      <c r="BR246" s="143"/>
      <c r="BS246" s="143"/>
      <c r="BT246" s="143"/>
      <c r="BU246" s="143"/>
      <c r="BV246" s="143"/>
      <c r="BW246" s="143"/>
      <c r="BX246" s="143"/>
      <c r="BY246" s="143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3"/>
      <c r="CM246" s="143"/>
      <c r="CN246" s="143"/>
      <c r="CO246" s="143"/>
      <c r="CP246" s="143"/>
      <c r="CQ246" s="143"/>
      <c r="CR246" s="143"/>
      <c r="CS246" s="143"/>
      <c r="CT246" s="143"/>
      <c r="CU246" s="143"/>
      <c r="CV246" s="143"/>
      <c r="CW246" s="143"/>
      <c r="CX246" s="143"/>
      <c r="CY246" s="143"/>
      <c r="CZ246" s="143"/>
      <c r="DA246" s="143"/>
      <c r="DB246" s="143"/>
      <c r="DC246" s="143"/>
      <c r="DD246" s="143"/>
      <c r="DE246" s="143"/>
      <c r="DF246" s="143"/>
      <c r="DG246" s="143"/>
      <c r="DH246" s="143"/>
      <c r="DI246" s="143"/>
      <c r="DJ246" s="143"/>
      <c r="DK246" s="143"/>
      <c r="DL246" s="143"/>
      <c r="DM246" s="143"/>
      <c r="DN246" s="143"/>
      <c r="DO246" s="143"/>
      <c r="DP246" s="143"/>
      <c r="DQ246" s="143"/>
      <c r="DR246" s="143"/>
      <c r="DS246" s="143"/>
      <c r="DT246" s="143"/>
      <c r="DU246" s="143"/>
      <c r="DV246" s="143"/>
      <c r="DW246" s="143"/>
      <c r="DX246" s="143"/>
      <c r="DY246" s="143"/>
      <c r="DZ246" s="143"/>
      <c r="EA246" s="143"/>
      <c r="EB246" s="143"/>
      <c r="EC246" s="143"/>
      <c r="ED246" s="143"/>
      <c r="EE246" s="143"/>
      <c r="EF246" s="143"/>
      <c r="EG246" s="143"/>
      <c r="EH246" s="143"/>
      <c r="EI246" s="143"/>
      <c r="EJ246" s="143"/>
      <c r="EK246" s="143"/>
      <c r="EL246" s="143"/>
      <c r="EM246" s="143"/>
      <c r="EN246" s="143"/>
      <c r="EO246" s="143"/>
      <c r="EP246" s="143"/>
      <c r="EQ246" s="143"/>
      <c r="ER246" s="143"/>
      <c r="ES246" s="143"/>
      <c r="ET246" s="143"/>
      <c r="EU246" s="143"/>
      <c r="EV246" s="143"/>
      <c r="EW246" s="143"/>
      <c r="EX246" s="143"/>
      <c r="EY246" s="143"/>
      <c r="EZ246" s="143"/>
      <c r="FA246" s="143"/>
      <c r="FB246" s="143"/>
      <c r="FC246" s="143"/>
    </row>
    <row r="247" spans="1:159" s="73" customFormat="1">
      <c r="A247" s="74">
        <f>IF(F247&lt;&gt;"",1+MAX($A$2:A246),"")</f>
        <v>194</v>
      </c>
      <c r="B247" s="32"/>
      <c r="C247" s="36"/>
      <c r="D247" s="119" t="s">
        <v>120</v>
      </c>
      <c r="E247" s="120">
        <f>E237*4</f>
        <v>312</v>
      </c>
      <c r="F247" s="63">
        <v>0.05</v>
      </c>
      <c r="G247" s="64">
        <f t="shared" si="73"/>
        <v>327.60000000000002</v>
      </c>
      <c r="H247" s="71" t="s">
        <v>39</v>
      </c>
      <c r="I247" s="37">
        <v>0</v>
      </c>
      <c r="J247" s="38">
        <f t="shared" si="67"/>
        <v>0</v>
      </c>
      <c r="K247" s="39">
        <v>0</v>
      </c>
      <c r="L247" s="40">
        <f t="shared" si="68"/>
        <v>0</v>
      </c>
      <c r="M247" s="40">
        <f t="shared" si="69"/>
        <v>0</v>
      </c>
      <c r="N247" s="40">
        <v>0</v>
      </c>
      <c r="O247" s="40">
        <f t="shared" si="70"/>
        <v>0</v>
      </c>
      <c r="P247" s="40">
        <f t="shared" si="71"/>
        <v>0</v>
      </c>
      <c r="Q247" s="30">
        <f t="shared" si="72"/>
        <v>0</v>
      </c>
      <c r="R247" s="145"/>
      <c r="S247" s="145"/>
      <c r="T247" s="145"/>
      <c r="U247" s="145"/>
      <c r="V247" s="145"/>
      <c r="W247" s="145"/>
      <c r="X247" s="145"/>
      <c r="Y247" s="145"/>
      <c r="Z247" s="145"/>
      <c r="AA247" s="145"/>
      <c r="AB247" s="145"/>
      <c r="AC247" s="145"/>
      <c r="AD247" s="145"/>
      <c r="AE247" s="145"/>
      <c r="AF247" s="145"/>
      <c r="AG247" s="145"/>
      <c r="AH247" s="145"/>
      <c r="AI247" s="145"/>
      <c r="AJ247" s="145"/>
      <c r="AK247" s="143"/>
      <c r="AL247" s="143"/>
      <c r="AM247" s="143"/>
      <c r="AN247" s="143"/>
      <c r="AO247" s="143"/>
      <c r="AP247" s="143"/>
      <c r="AQ247" s="143"/>
      <c r="AR247" s="143"/>
      <c r="AS247" s="143"/>
      <c r="AT247" s="143"/>
      <c r="AU247" s="143"/>
      <c r="AV247" s="143"/>
      <c r="AW247" s="143"/>
      <c r="AX247" s="143"/>
      <c r="AY247" s="143"/>
      <c r="AZ247" s="143"/>
      <c r="BA247" s="143"/>
      <c r="BB247" s="143"/>
      <c r="BC247" s="143"/>
      <c r="BD247" s="143"/>
      <c r="BE247" s="143"/>
      <c r="BF247" s="143"/>
      <c r="BG247" s="143"/>
      <c r="BH247" s="143"/>
      <c r="BI247" s="143"/>
      <c r="BJ247" s="143"/>
      <c r="BK247" s="143"/>
      <c r="BL247" s="143"/>
      <c r="BM247" s="143"/>
      <c r="BN247" s="143"/>
      <c r="BO247" s="143"/>
      <c r="BP247" s="143"/>
      <c r="BQ247" s="143"/>
      <c r="BR247" s="143"/>
      <c r="BS247" s="143"/>
      <c r="BT247" s="143"/>
      <c r="BU247" s="143"/>
      <c r="BV247" s="143"/>
      <c r="BW247" s="143"/>
      <c r="BX247" s="143"/>
      <c r="BY247" s="143"/>
      <c r="BZ247" s="143"/>
      <c r="CA247" s="143"/>
      <c r="CB247" s="143"/>
      <c r="CC247" s="143"/>
      <c r="CD247" s="143"/>
      <c r="CE247" s="143"/>
      <c r="CF247" s="143"/>
      <c r="CG247" s="143"/>
      <c r="CH247" s="143"/>
      <c r="CI247" s="143"/>
      <c r="CJ247" s="143"/>
      <c r="CK247" s="143"/>
      <c r="CL247" s="143"/>
      <c r="CM247" s="143"/>
      <c r="CN247" s="143"/>
      <c r="CO247" s="143"/>
      <c r="CP247" s="143"/>
      <c r="CQ247" s="143"/>
      <c r="CR247" s="143"/>
      <c r="CS247" s="143"/>
      <c r="CT247" s="143"/>
      <c r="CU247" s="143"/>
      <c r="CV247" s="143"/>
      <c r="CW247" s="143"/>
      <c r="CX247" s="143"/>
      <c r="CY247" s="143"/>
      <c r="CZ247" s="143"/>
      <c r="DA247" s="143"/>
      <c r="DB247" s="143"/>
      <c r="DC247" s="143"/>
      <c r="DD247" s="143"/>
      <c r="DE247" s="143"/>
      <c r="DF247" s="143"/>
      <c r="DG247" s="143"/>
      <c r="DH247" s="143"/>
      <c r="DI247" s="143"/>
      <c r="DJ247" s="143"/>
      <c r="DK247" s="143"/>
      <c r="DL247" s="143"/>
      <c r="DM247" s="143"/>
      <c r="DN247" s="143"/>
      <c r="DO247" s="143"/>
      <c r="DP247" s="143"/>
      <c r="DQ247" s="143"/>
      <c r="DR247" s="143"/>
      <c r="DS247" s="143"/>
      <c r="DT247" s="143"/>
      <c r="DU247" s="143"/>
      <c r="DV247" s="143"/>
      <c r="DW247" s="143"/>
      <c r="DX247" s="143"/>
      <c r="DY247" s="143"/>
      <c r="DZ247" s="143"/>
      <c r="EA247" s="143"/>
      <c r="EB247" s="143"/>
      <c r="EC247" s="143"/>
      <c r="ED247" s="143"/>
      <c r="EE247" s="143"/>
      <c r="EF247" s="143"/>
      <c r="EG247" s="143"/>
      <c r="EH247" s="143"/>
      <c r="EI247" s="143"/>
      <c r="EJ247" s="143"/>
      <c r="EK247" s="143"/>
      <c r="EL247" s="143"/>
      <c r="EM247" s="143"/>
      <c r="EN247" s="143"/>
      <c r="EO247" s="143"/>
      <c r="EP247" s="143"/>
      <c r="EQ247" s="143"/>
      <c r="ER247" s="143"/>
      <c r="ES247" s="143"/>
      <c r="ET247" s="143"/>
      <c r="EU247" s="143"/>
      <c r="EV247" s="143"/>
      <c r="EW247" s="143"/>
      <c r="EX247" s="143"/>
      <c r="EY247" s="143"/>
      <c r="EZ247" s="143"/>
      <c r="FA247" s="143"/>
      <c r="FB247" s="143"/>
      <c r="FC247" s="143"/>
    </row>
    <row r="248" spans="1:159" s="73" customFormat="1">
      <c r="A248" s="74" t="str">
        <f>IF(F248&lt;&gt;"",1+MAX($A$2:A247),"")</f>
        <v/>
      </c>
      <c r="B248" s="32"/>
      <c r="C248" s="36"/>
      <c r="D248" s="119"/>
      <c r="E248" s="120"/>
      <c r="F248" s="63"/>
      <c r="G248" s="64"/>
      <c r="H248" s="71"/>
      <c r="I248" s="37">
        <v>0</v>
      </c>
      <c r="J248" s="38">
        <f t="shared" si="67"/>
        <v>0</v>
      </c>
      <c r="K248" s="39">
        <v>0</v>
      </c>
      <c r="L248" s="40">
        <f t="shared" si="68"/>
        <v>0</v>
      </c>
      <c r="M248" s="40">
        <f t="shared" si="69"/>
        <v>0</v>
      </c>
      <c r="N248" s="40">
        <v>0</v>
      </c>
      <c r="O248" s="40">
        <f t="shared" si="70"/>
        <v>0</v>
      </c>
      <c r="P248" s="40">
        <f t="shared" si="71"/>
        <v>0</v>
      </c>
      <c r="Q248" s="30">
        <f t="shared" si="72"/>
        <v>0</v>
      </c>
      <c r="R248" s="145"/>
      <c r="S248" s="145"/>
      <c r="T248" s="145"/>
      <c r="U248" s="145"/>
      <c r="V248" s="145"/>
      <c r="W248" s="145"/>
      <c r="X248" s="145"/>
      <c r="Y248" s="145"/>
      <c r="Z248" s="145"/>
      <c r="AA248" s="145"/>
      <c r="AB248" s="145"/>
      <c r="AC248" s="145"/>
      <c r="AD248" s="145"/>
      <c r="AE248" s="145"/>
      <c r="AF248" s="145"/>
      <c r="AG248" s="145"/>
      <c r="AH248" s="145"/>
      <c r="AI248" s="145"/>
      <c r="AJ248" s="145"/>
      <c r="AK248" s="143"/>
      <c r="AL248" s="143"/>
      <c r="AM248" s="143"/>
      <c r="AN248" s="143"/>
      <c r="AO248" s="143"/>
      <c r="AP248" s="143"/>
      <c r="AQ248" s="143"/>
      <c r="AR248" s="143"/>
      <c r="AS248" s="143"/>
      <c r="AT248" s="143"/>
      <c r="AU248" s="143"/>
      <c r="AV248" s="143"/>
      <c r="AW248" s="143"/>
      <c r="AX248" s="143"/>
      <c r="AY248" s="143"/>
      <c r="AZ248" s="143"/>
      <c r="BA248" s="143"/>
      <c r="BB248" s="143"/>
      <c r="BC248" s="143"/>
      <c r="BD248" s="143"/>
      <c r="BE248" s="143"/>
      <c r="BF248" s="143"/>
      <c r="BG248" s="143"/>
      <c r="BH248" s="143"/>
      <c r="BI248" s="143"/>
      <c r="BJ248" s="143"/>
      <c r="BK248" s="143"/>
      <c r="BL248" s="143"/>
      <c r="BM248" s="143"/>
      <c r="BN248" s="143"/>
      <c r="BO248" s="143"/>
      <c r="BP248" s="143"/>
      <c r="BQ248" s="143"/>
      <c r="BR248" s="143"/>
      <c r="BS248" s="143"/>
      <c r="BT248" s="143"/>
      <c r="BU248" s="143"/>
      <c r="BV248" s="143"/>
      <c r="BW248" s="143"/>
      <c r="BX248" s="143"/>
      <c r="BY248" s="143"/>
      <c r="BZ248" s="143"/>
      <c r="CA248" s="143"/>
      <c r="CB248" s="143"/>
      <c r="CC248" s="143"/>
      <c r="CD248" s="143"/>
      <c r="CE248" s="143"/>
      <c r="CF248" s="143"/>
      <c r="CG248" s="143"/>
      <c r="CH248" s="143"/>
      <c r="CI248" s="143"/>
      <c r="CJ248" s="143"/>
      <c r="CK248" s="143"/>
      <c r="CL248" s="143"/>
      <c r="CM248" s="143"/>
      <c r="CN248" s="143"/>
      <c r="CO248" s="143"/>
      <c r="CP248" s="143"/>
      <c r="CQ248" s="143"/>
      <c r="CR248" s="143"/>
      <c r="CS248" s="143"/>
      <c r="CT248" s="143"/>
      <c r="CU248" s="143"/>
      <c r="CV248" s="143"/>
      <c r="CW248" s="143"/>
      <c r="CX248" s="143"/>
      <c r="CY248" s="143"/>
      <c r="CZ248" s="143"/>
      <c r="DA248" s="143"/>
      <c r="DB248" s="143"/>
      <c r="DC248" s="143"/>
      <c r="DD248" s="143"/>
      <c r="DE248" s="143"/>
      <c r="DF248" s="143"/>
      <c r="DG248" s="143"/>
      <c r="DH248" s="143"/>
      <c r="DI248" s="143"/>
      <c r="DJ248" s="143"/>
      <c r="DK248" s="143"/>
      <c r="DL248" s="143"/>
      <c r="DM248" s="143"/>
      <c r="DN248" s="143"/>
      <c r="DO248" s="143"/>
      <c r="DP248" s="143"/>
      <c r="DQ248" s="143"/>
      <c r="DR248" s="143"/>
      <c r="DS248" s="143"/>
      <c r="DT248" s="143"/>
      <c r="DU248" s="143"/>
      <c r="DV248" s="143"/>
      <c r="DW248" s="143"/>
      <c r="DX248" s="143"/>
      <c r="DY248" s="143"/>
      <c r="DZ248" s="143"/>
      <c r="EA248" s="143"/>
      <c r="EB248" s="143"/>
      <c r="EC248" s="143"/>
      <c r="ED248" s="143"/>
      <c r="EE248" s="143"/>
      <c r="EF248" s="143"/>
      <c r="EG248" s="143"/>
      <c r="EH248" s="143"/>
      <c r="EI248" s="143"/>
      <c r="EJ248" s="143"/>
      <c r="EK248" s="143"/>
      <c r="EL248" s="143"/>
      <c r="EM248" s="143"/>
      <c r="EN248" s="143"/>
      <c r="EO248" s="143"/>
      <c r="EP248" s="143"/>
      <c r="EQ248" s="143"/>
      <c r="ER248" s="143"/>
      <c r="ES248" s="143"/>
      <c r="ET248" s="143"/>
      <c r="EU248" s="143"/>
      <c r="EV248" s="143"/>
      <c r="EW248" s="143"/>
      <c r="EX248" s="143"/>
      <c r="EY248" s="143"/>
      <c r="EZ248" s="143"/>
      <c r="FA248" s="143"/>
      <c r="FB248" s="143"/>
      <c r="FC248" s="143"/>
    </row>
    <row r="249" spans="1:159" s="73" customFormat="1">
      <c r="A249" s="74" t="str">
        <f>IF(F249&lt;&gt;"",1+MAX($A$2:A248),"")</f>
        <v/>
      </c>
      <c r="B249" s="32"/>
      <c r="C249" s="36"/>
      <c r="D249" s="114" t="s">
        <v>155</v>
      </c>
      <c r="E249" s="115">
        <v>15</v>
      </c>
      <c r="F249" s="115"/>
      <c r="G249" s="116"/>
      <c r="H249" s="117" t="s">
        <v>39</v>
      </c>
      <c r="I249" s="37">
        <v>0</v>
      </c>
      <c r="J249" s="38">
        <f t="shared" si="67"/>
        <v>0</v>
      </c>
      <c r="K249" s="39">
        <v>0</v>
      </c>
      <c r="L249" s="40">
        <f t="shared" si="68"/>
        <v>0</v>
      </c>
      <c r="M249" s="40">
        <f t="shared" si="69"/>
        <v>0</v>
      </c>
      <c r="N249" s="40">
        <v>0</v>
      </c>
      <c r="O249" s="40">
        <f t="shared" si="70"/>
        <v>0</v>
      </c>
      <c r="P249" s="40">
        <f t="shared" si="71"/>
        <v>0</v>
      </c>
      <c r="Q249" s="30">
        <f t="shared" si="72"/>
        <v>0</v>
      </c>
      <c r="R249" s="145"/>
      <c r="S249" s="145"/>
      <c r="T249" s="145"/>
      <c r="U249" s="145"/>
      <c r="V249" s="145"/>
      <c r="W249" s="145"/>
      <c r="X249" s="145"/>
      <c r="Y249" s="145"/>
      <c r="Z249" s="145"/>
      <c r="AA249" s="145"/>
      <c r="AB249" s="145"/>
      <c r="AC249" s="145"/>
      <c r="AD249" s="145"/>
      <c r="AE249" s="145"/>
      <c r="AF249" s="145"/>
      <c r="AG249" s="145"/>
      <c r="AH249" s="145"/>
      <c r="AI249" s="145"/>
      <c r="AJ249" s="145"/>
      <c r="AK249" s="143"/>
      <c r="AL249" s="143"/>
      <c r="AM249" s="143"/>
      <c r="AN249" s="143"/>
      <c r="AO249" s="143"/>
      <c r="AP249" s="143"/>
      <c r="AQ249" s="143"/>
      <c r="AR249" s="143"/>
      <c r="AS249" s="143"/>
      <c r="AT249" s="143"/>
      <c r="AU249" s="143"/>
      <c r="AV249" s="143"/>
      <c r="AW249" s="143"/>
      <c r="AX249" s="143"/>
      <c r="AY249" s="143"/>
      <c r="AZ249" s="143"/>
      <c r="BA249" s="143"/>
      <c r="BB249" s="143"/>
      <c r="BC249" s="143"/>
      <c r="BD249" s="143"/>
      <c r="BE249" s="143"/>
      <c r="BF249" s="143"/>
      <c r="BG249" s="143"/>
      <c r="BH249" s="143"/>
      <c r="BI249" s="143"/>
      <c r="BJ249" s="143"/>
      <c r="BK249" s="143"/>
      <c r="BL249" s="143"/>
      <c r="BM249" s="143"/>
      <c r="BN249" s="143"/>
      <c r="BO249" s="143"/>
      <c r="BP249" s="143"/>
      <c r="BQ249" s="143"/>
      <c r="BR249" s="143"/>
      <c r="BS249" s="143"/>
      <c r="BT249" s="143"/>
      <c r="BU249" s="143"/>
      <c r="BV249" s="143"/>
      <c r="BW249" s="143"/>
      <c r="BX249" s="143"/>
      <c r="BY249" s="143"/>
      <c r="BZ249" s="143"/>
      <c r="CA249" s="143"/>
      <c r="CB249" s="143"/>
      <c r="CC249" s="143"/>
      <c r="CD249" s="143"/>
      <c r="CE249" s="143"/>
      <c r="CF249" s="143"/>
      <c r="CG249" s="143"/>
      <c r="CH249" s="143"/>
      <c r="CI249" s="143"/>
      <c r="CJ249" s="143"/>
      <c r="CK249" s="143"/>
      <c r="CL249" s="143"/>
      <c r="CM249" s="143"/>
      <c r="CN249" s="143"/>
      <c r="CO249" s="143"/>
      <c r="CP249" s="143"/>
      <c r="CQ249" s="143"/>
      <c r="CR249" s="143"/>
      <c r="CS249" s="143"/>
      <c r="CT249" s="143"/>
      <c r="CU249" s="143"/>
      <c r="CV249" s="143"/>
      <c r="CW249" s="143"/>
      <c r="CX249" s="143"/>
      <c r="CY249" s="143"/>
      <c r="CZ249" s="143"/>
      <c r="DA249" s="143"/>
      <c r="DB249" s="143"/>
      <c r="DC249" s="143"/>
      <c r="DD249" s="143"/>
      <c r="DE249" s="143"/>
      <c r="DF249" s="143"/>
      <c r="DG249" s="143"/>
      <c r="DH249" s="143"/>
      <c r="DI249" s="143"/>
      <c r="DJ249" s="143"/>
      <c r="DK249" s="143"/>
      <c r="DL249" s="143"/>
      <c r="DM249" s="143"/>
      <c r="DN249" s="143"/>
      <c r="DO249" s="143"/>
      <c r="DP249" s="143"/>
      <c r="DQ249" s="143"/>
      <c r="DR249" s="143"/>
      <c r="DS249" s="143"/>
      <c r="DT249" s="143"/>
      <c r="DU249" s="143"/>
      <c r="DV249" s="143"/>
      <c r="DW249" s="143"/>
      <c r="DX249" s="143"/>
      <c r="DY249" s="143"/>
      <c r="DZ249" s="143"/>
      <c r="EA249" s="143"/>
      <c r="EB249" s="143"/>
      <c r="EC249" s="143"/>
      <c r="ED249" s="143"/>
      <c r="EE249" s="143"/>
      <c r="EF249" s="143"/>
      <c r="EG249" s="143"/>
      <c r="EH249" s="143"/>
      <c r="EI249" s="143"/>
      <c r="EJ249" s="143"/>
      <c r="EK249" s="143"/>
      <c r="EL249" s="143"/>
      <c r="EM249" s="143"/>
      <c r="EN249" s="143"/>
      <c r="EO249" s="143"/>
      <c r="EP249" s="143"/>
      <c r="EQ249" s="143"/>
      <c r="ER249" s="143"/>
      <c r="ES249" s="143"/>
      <c r="ET249" s="143"/>
      <c r="EU249" s="143"/>
      <c r="EV249" s="143"/>
      <c r="EW249" s="143"/>
      <c r="EX249" s="143"/>
      <c r="EY249" s="143"/>
      <c r="EZ249" s="143"/>
      <c r="FA249" s="143"/>
      <c r="FB249" s="143"/>
      <c r="FC249" s="143"/>
    </row>
    <row r="250" spans="1:159" s="73" customFormat="1">
      <c r="A250" s="74">
        <f>IF(F250&lt;&gt;"",1+MAX($A$2:A249),"")</f>
        <v>195</v>
      </c>
      <c r="B250" s="32"/>
      <c r="C250" s="36"/>
      <c r="D250" s="119" t="s">
        <v>151</v>
      </c>
      <c r="E250" s="120">
        <v>193</v>
      </c>
      <c r="F250" s="63">
        <v>0.1</v>
      </c>
      <c r="G250" s="64">
        <f t="shared" ref="G250:G259" si="74">E250*(1+F250)</f>
        <v>212.3</v>
      </c>
      <c r="H250" s="71" t="s">
        <v>37</v>
      </c>
      <c r="I250" s="37">
        <v>0</v>
      </c>
      <c r="J250" s="38">
        <f t="shared" si="67"/>
        <v>0</v>
      </c>
      <c r="K250" s="39">
        <v>0</v>
      </c>
      <c r="L250" s="40">
        <f t="shared" si="68"/>
        <v>0</v>
      </c>
      <c r="M250" s="40">
        <f t="shared" si="69"/>
        <v>0</v>
      </c>
      <c r="N250" s="40">
        <v>0</v>
      </c>
      <c r="O250" s="40">
        <f t="shared" si="70"/>
        <v>0</v>
      </c>
      <c r="P250" s="40">
        <f t="shared" si="71"/>
        <v>0</v>
      </c>
      <c r="Q250" s="30">
        <f t="shared" si="72"/>
        <v>0</v>
      </c>
      <c r="R250" s="145"/>
      <c r="S250" s="145"/>
      <c r="T250" s="145"/>
      <c r="U250" s="145"/>
      <c r="V250" s="145"/>
      <c r="W250" s="145"/>
      <c r="X250" s="145"/>
      <c r="Y250" s="145"/>
      <c r="Z250" s="145"/>
      <c r="AA250" s="145"/>
      <c r="AB250" s="145"/>
      <c r="AC250" s="145"/>
      <c r="AD250" s="145"/>
      <c r="AE250" s="145"/>
      <c r="AF250" s="145"/>
      <c r="AG250" s="145"/>
      <c r="AH250" s="145"/>
      <c r="AI250" s="145"/>
      <c r="AJ250" s="145"/>
      <c r="AK250" s="143"/>
      <c r="AL250" s="143"/>
      <c r="AM250" s="143"/>
      <c r="AN250" s="143"/>
      <c r="AO250" s="143"/>
      <c r="AP250" s="143"/>
      <c r="AQ250" s="143"/>
      <c r="AR250" s="143"/>
      <c r="AS250" s="143"/>
      <c r="AT250" s="143"/>
      <c r="AU250" s="143"/>
      <c r="AV250" s="143"/>
      <c r="AW250" s="143"/>
      <c r="AX250" s="143"/>
      <c r="AY250" s="143"/>
      <c r="AZ250" s="143"/>
      <c r="BA250" s="143"/>
      <c r="BB250" s="143"/>
      <c r="BC250" s="143"/>
      <c r="BD250" s="143"/>
      <c r="BE250" s="143"/>
      <c r="BF250" s="143"/>
      <c r="BG250" s="143"/>
      <c r="BH250" s="143"/>
      <c r="BI250" s="143"/>
      <c r="BJ250" s="143"/>
      <c r="BK250" s="143"/>
      <c r="BL250" s="143"/>
      <c r="BM250" s="143"/>
      <c r="BN250" s="143"/>
      <c r="BO250" s="143"/>
      <c r="BP250" s="143"/>
      <c r="BQ250" s="143"/>
      <c r="BR250" s="143"/>
      <c r="BS250" s="143"/>
      <c r="BT250" s="143"/>
      <c r="BU250" s="143"/>
      <c r="BV250" s="143"/>
      <c r="BW250" s="143"/>
      <c r="BX250" s="143"/>
      <c r="BY250" s="143"/>
      <c r="BZ250" s="143"/>
      <c r="CA250" s="143"/>
      <c r="CB250" s="143"/>
      <c r="CC250" s="143"/>
      <c r="CD250" s="143"/>
      <c r="CE250" s="143"/>
      <c r="CF250" s="143"/>
      <c r="CG250" s="143"/>
      <c r="CH250" s="143"/>
      <c r="CI250" s="143"/>
      <c r="CJ250" s="143"/>
      <c r="CK250" s="143"/>
      <c r="CL250" s="143"/>
      <c r="CM250" s="143"/>
      <c r="CN250" s="143"/>
      <c r="CO250" s="143"/>
      <c r="CP250" s="143"/>
      <c r="CQ250" s="143"/>
      <c r="CR250" s="143"/>
      <c r="CS250" s="143"/>
      <c r="CT250" s="143"/>
      <c r="CU250" s="143"/>
      <c r="CV250" s="143"/>
      <c r="CW250" s="143"/>
      <c r="CX250" s="143"/>
      <c r="CY250" s="143"/>
      <c r="CZ250" s="143"/>
      <c r="DA250" s="143"/>
      <c r="DB250" s="143"/>
      <c r="DC250" s="143"/>
      <c r="DD250" s="143"/>
      <c r="DE250" s="143"/>
      <c r="DF250" s="143"/>
      <c r="DG250" s="143"/>
      <c r="DH250" s="143"/>
      <c r="DI250" s="143"/>
      <c r="DJ250" s="143"/>
      <c r="DK250" s="143"/>
      <c r="DL250" s="143"/>
      <c r="DM250" s="143"/>
      <c r="DN250" s="143"/>
      <c r="DO250" s="143"/>
      <c r="DP250" s="143"/>
      <c r="DQ250" s="143"/>
      <c r="DR250" s="143"/>
      <c r="DS250" s="143"/>
      <c r="DT250" s="143"/>
      <c r="DU250" s="143"/>
      <c r="DV250" s="143"/>
      <c r="DW250" s="143"/>
      <c r="DX250" s="143"/>
      <c r="DY250" s="143"/>
      <c r="DZ250" s="143"/>
      <c r="EA250" s="143"/>
      <c r="EB250" s="143"/>
      <c r="EC250" s="143"/>
      <c r="ED250" s="143"/>
      <c r="EE250" s="143"/>
      <c r="EF250" s="143"/>
      <c r="EG250" s="143"/>
      <c r="EH250" s="143"/>
      <c r="EI250" s="143"/>
      <c r="EJ250" s="143"/>
      <c r="EK250" s="143"/>
      <c r="EL250" s="143"/>
      <c r="EM250" s="143"/>
      <c r="EN250" s="143"/>
      <c r="EO250" s="143"/>
      <c r="EP250" s="143"/>
      <c r="EQ250" s="143"/>
      <c r="ER250" s="143"/>
      <c r="ES250" s="143"/>
      <c r="ET250" s="143"/>
      <c r="EU250" s="143"/>
      <c r="EV250" s="143"/>
      <c r="EW250" s="143"/>
      <c r="EX250" s="143"/>
      <c r="EY250" s="143"/>
      <c r="EZ250" s="143"/>
      <c r="FA250" s="143"/>
      <c r="FB250" s="143"/>
      <c r="FC250" s="143"/>
    </row>
    <row r="251" spans="1:159" s="73" customFormat="1">
      <c r="A251" s="74">
        <f>IF(F251&lt;&gt;"",1+MAX($A$2:A250),"")</f>
        <v>196</v>
      </c>
      <c r="B251" s="32"/>
      <c r="C251" s="36"/>
      <c r="D251" s="121" t="s">
        <v>107</v>
      </c>
      <c r="E251" s="120">
        <f>ROUNDUP(E250/32,0)</f>
        <v>7</v>
      </c>
      <c r="F251" s="63">
        <v>0</v>
      </c>
      <c r="G251" s="64">
        <f t="shared" si="74"/>
        <v>7</v>
      </c>
      <c r="H251" s="65" t="s">
        <v>38</v>
      </c>
      <c r="I251" s="37">
        <v>0</v>
      </c>
      <c r="J251" s="38">
        <f t="shared" si="67"/>
        <v>0</v>
      </c>
      <c r="K251" s="39">
        <v>0</v>
      </c>
      <c r="L251" s="40">
        <f t="shared" si="68"/>
        <v>0</v>
      </c>
      <c r="M251" s="40">
        <f t="shared" si="69"/>
        <v>0</v>
      </c>
      <c r="N251" s="40">
        <v>0</v>
      </c>
      <c r="O251" s="40">
        <f t="shared" si="70"/>
        <v>0</v>
      </c>
      <c r="P251" s="40">
        <f t="shared" si="71"/>
        <v>0</v>
      </c>
      <c r="Q251" s="30">
        <f t="shared" si="72"/>
        <v>0</v>
      </c>
      <c r="R251" s="145"/>
      <c r="S251" s="145"/>
      <c r="T251" s="145"/>
      <c r="U251" s="145"/>
      <c r="V251" s="145"/>
      <c r="W251" s="145"/>
      <c r="X251" s="145"/>
      <c r="Y251" s="145"/>
      <c r="Z251" s="145"/>
      <c r="AA251" s="145"/>
      <c r="AB251" s="145"/>
      <c r="AC251" s="145"/>
      <c r="AD251" s="145"/>
      <c r="AE251" s="145"/>
      <c r="AF251" s="145"/>
      <c r="AG251" s="145"/>
      <c r="AH251" s="145"/>
      <c r="AI251" s="145"/>
      <c r="AJ251" s="145"/>
      <c r="AK251" s="143"/>
      <c r="AL251" s="143"/>
      <c r="AM251" s="143"/>
      <c r="AN251" s="143"/>
      <c r="AO251" s="143"/>
      <c r="AP251" s="143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3"/>
      <c r="BB251" s="143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3"/>
      <c r="BN251" s="143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3"/>
      <c r="BZ251" s="143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3"/>
      <c r="CM251" s="143"/>
      <c r="CN251" s="143"/>
      <c r="CO251" s="143"/>
      <c r="CP251" s="143"/>
      <c r="CQ251" s="143"/>
      <c r="CR251" s="143"/>
      <c r="CS251" s="143"/>
      <c r="CT251" s="143"/>
      <c r="CU251" s="143"/>
      <c r="CV251" s="143"/>
      <c r="CW251" s="143"/>
      <c r="CX251" s="143"/>
      <c r="CY251" s="143"/>
      <c r="CZ251" s="143"/>
      <c r="DA251" s="143"/>
      <c r="DB251" s="143"/>
      <c r="DC251" s="143"/>
      <c r="DD251" s="143"/>
      <c r="DE251" s="143"/>
      <c r="DF251" s="143"/>
      <c r="DG251" s="143"/>
      <c r="DH251" s="143"/>
      <c r="DI251" s="143"/>
      <c r="DJ251" s="143"/>
      <c r="DK251" s="143"/>
      <c r="DL251" s="143"/>
      <c r="DM251" s="143"/>
      <c r="DN251" s="143"/>
      <c r="DO251" s="143"/>
      <c r="DP251" s="143"/>
      <c r="DQ251" s="143"/>
      <c r="DR251" s="143"/>
      <c r="DS251" s="143"/>
      <c r="DT251" s="143"/>
      <c r="DU251" s="143"/>
      <c r="DV251" s="143"/>
      <c r="DW251" s="143"/>
      <c r="DX251" s="143"/>
      <c r="DY251" s="143"/>
      <c r="DZ251" s="143"/>
      <c r="EA251" s="143"/>
      <c r="EB251" s="143"/>
      <c r="EC251" s="143"/>
      <c r="ED251" s="143"/>
      <c r="EE251" s="143"/>
      <c r="EF251" s="143"/>
      <c r="EG251" s="143"/>
      <c r="EH251" s="143"/>
      <c r="EI251" s="143"/>
      <c r="EJ251" s="143"/>
      <c r="EK251" s="143"/>
      <c r="EL251" s="143"/>
      <c r="EM251" s="143"/>
      <c r="EN251" s="143"/>
      <c r="EO251" s="143"/>
      <c r="EP251" s="143"/>
      <c r="EQ251" s="143"/>
      <c r="ER251" s="143"/>
      <c r="ES251" s="143"/>
      <c r="ET251" s="143"/>
      <c r="EU251" s="143"/>
      <c r="EV251" s="143"/>
      <c r="EW251" s="143"/>
      <c r="EX251" s="143"/>
      <c r="EY251" s="143"/>
      <c r="EZ251" s="143"/>
      <c r="FA251" s="143"/>
      <c r="FB251" s="143"/>
      <c r="FC251" s="143"/>
    </row>
    <row r="252" spans="1:159" s="73" customFormat="1">
      <c r="A252" s="74">
        <f>IF(F252&lt;&gt;"",1+MAX($A$2:A251),"")</f>
        <v>197</v>
      </c>
      <c r="B252" s="32"/>
      <c r="C252" s="36"/>
      <c r="D252" s="121" t="s">
        <v>110</v>
      </c>
      <c r="E252" s="120">
        <f>ROUNDUP(E250*1.33,0)</f>
        <v>257</v>
      </c>
      <c r="F252" s="63">
        <v>0</v>
      </c>
      <c r="G252" s="64">
        <f t="shared" si="74"/>
        <v>257</v>
      </c>
      <c r="H252" s="65" t="s">
        <v>38</v>
      </c>
      <c r="I252" s="37">
        <v>0</v>
      </c>
      <c r="J252" s="38">
        <f t="shared" si="67"/>
        <v>0</v>
      </c>
      <c r="K252" s="39">
        <v>0</v>
      </c>
      <c r="L252" s="40">
        <f t="shared" si="68"/>
        <v>0</v>
      </c>
      <c r="M252" s="40">
        <f t="shared" si="69"/>
        <v>0</v>
      </c>
      <c r="N252" s="40">
        <v>0</v>
      </c>
      <c r="O252" s="40">
        <f t="shared" si="70"/>
        <v>0</v>
      </c>
      <c r="P252" s="40">
        <f t="shared" si="71"/>
        <v>0</v>
      </c>
      <c r="Q252" s="30">
        <f t="shared" si="72"/>
        <v>0</v>
      </c>
      <c r="R252" s="145"/>
      <c r="S252" s="145"/>
      <c r="T252" s="145"/>
      <c r="U252" s="145"/>
      <c r="V252" s="145"/>
      <c r="W252" s="145"/>
      <c r="X252" s="145"/>
      <c r="Y252" s="145"/>
      <c r="Z252" s="145"/>
      <c r="AA252" s="145"/>
      <c r="AB252" s="145"/>
      <c r="AC252" s="145"/>
      <c r="AD252" s="145"/>
      <c r="AE252" s="145"/>
      <c r="AF252" s="145"/>
      <c r="AG252" s="145"/>
      <c r="AH252" s="145"/>
      <c r="AI252" s="145"/>
      <c r="AJ252" s="145"/>
      <c r="AK252" s="143"/>
      <c r="AL252" s="143"/>
      <c r="AM252" s="143"/>
      <c r="AN252" s="143"/>
      <c r="AO252" s="143"/>
      <c r="AP252" s="143"/>
      <c r="AQ252" s="143"/>
      <c r="AR252" s="143"/>
      <c r="AS252" s="143"/>
      <c r="AT252" s="143"/>
      <c r="AU252" s="143"/>
      <c r="AV252" s="143"/>
      <c r="AW252" s="143"/>
      <c r="AX252" s="143"/>
      <c r="AY252" s="143"/>
      <c r="AZ252" s="143"/>
      <c r="BA252" s="143"/>
      <c r="BB252" s="143"/>
      <c r="BC252" s="143"/>
      <c r="BD252" s="143"/>
      <c r="BE252" s="143"/>
      <c r="BF252" s="143"/>
      <c r="BG252" s="143"/>
      <c r="BH252" s="143"/>
      <c r="BI252" s="143"/>
      <c r="BJ252" s="143"/>
      <c r="BK252" s="143"/>
      <c r="BL252" s="143"/>
      <c r="BM252" s="143"/>
      <c r="BN252" s="143"/>
      <c r="BO252" s="143"/>
      <c r="BP252" s="143"/>
      <c r="BQ252" s="143"/>
      <c r="BR252" s="143"/>
      <c r="BS252" s="143"/>
      <c r="BT252" s="143"/>
      <c r="BU252" s="143"/>
      <c r="BV252" s="143"/>
      <c r="BW252" s="143"/>
      <c r="BX252" s="143"/>
      <c r="BY252" s="143"/>
      <c r="BZ252" s="143"/>
      <c r="CA252" s="143"/>
      <c r="CB252" s="143"/>
      <c r="CC252" s="143"/>
      <c r="CD252" s="143"/>
      <c r="CE252" s="143"/>
      <c r="CF252" s="143"/>
      <c r="CG252" s="143"/>
      <c r="CH252" s="143"/>
      <c r="CI252" s="143"/>
      <c r="CJ252" s="143"/>
      <c r="CK252" s="143"/>
      <c r="CL252" s="143"/>
      <c r="CM252" s="143"/>
      <c r="CN252" s="143"/>
      <c r="CO252" s="143"/>
      <c r="CP252" s="143"/>
      <c r="CQ252" s="143"/>
      <c r="CR252" s="143"/>
      <c r="CS252" s="143"/>
      <c r="CT252" s="143"/>
      <c r="CU252" s="143"/>
      <c r="CV252" s="143"/>
      <c r="CW252" s="143"/>
      <c r="CX252" s="143"/>
      <c r="CY252" s="143"/>
      <c r="CZ252" s="143"/>
      <c r="DA252" s="143"/>
      <c r="DB252" s="143"/>
      <c r="DC252" s="143"/>
      <c r="DD252" s="143"/>
      <c r="DE252" s="143"/>
      <c r="DF252" s="143"/>
      <c r="DG252" s="143"/>
      <c r="DH252" s="143"/>
      <c r="DI252" s="143"/>
      <c r="DJ252" s="143"/>
      <c r="DK252" s="143"/>
      <c r="DL252" s="143"/>
      <c r="DM252" s="143"/>
      <c r="DN252" s="143"/>
      <c r="DO252" s="143"/>
      <c r="DP252" s="143"/>
      <c r="DQ252" s="143"/>
      <c r="DR252" s="143"/>
      <c r="DS252" s="143"/>
      <c r="DT252" s="143"/>
      <c r="DU252" s="143"/>
      <c r="DV252" s="143"/>
      <c r="DW252" s="143"/>
      <c r="DX252" s="143"/>
      <c r="DY252" s="143"/>
      <c r="DZ252" s="143"/>
      <c r="EA252" s="143"/>
      <c r="EB252" s="143"/>
      <c r="EC252" s="143"/>
      <c r="ED252" s="143"/>
      <c r="EE252" s="143"/>
      <c r="EF252" s="143"/>
      <c r="EG252" s="143"/>
      <c r="EH252" s="143"/>
      <c r="EI252" s="143"/>
      <c r="EJ252" s="143"/>
      <c r="EK252" s="143"/>
      <c r="EL252" s="143"/>
      <c r="EM252" s="143"/>
      <c r="EN252" s="143"/>
      <c r="EO252" s="143"/>
      <c r="EP252" s="143"/>
      <c r="EQ252" s="143"/>
      <c r="ER252" s="143"/>
      <c r="ES252" s="143"/>
      <c r="ET252" s="143"/>
      <c r="EU252" s="143"/>
      <c r="EV252" s="143"/>
      <c r="EW252" s="143"/>
      <c r="EX252" s="143"/>
      <c r="EY252" s="143"/>
      <c r="EZ252" s="143"/>
      <c r="FA252" s="143"/>
      <c r="FB252" s="143"/>
      <c r="FC252" s="143"/>
    </row>
    <row r="253" spans="1:159" s="73" customFormat="1">
      <c r="A253" s="74">
        <f>IF(F253&lt;&gt;"",1+MAX($A$2:A252),"")</f>
        <v>198</v>
      </c>
      <c r="B253" s="32"/>
      <c r="C253" s="36"/>
      <c r="D253" s="121" t="s">
        <v>111</v>
      </c>
      <c r="E253" s="120">
        <f>ROUNDUP(E251*16,0)</f>
        <v>112</v>
      </c>
      <c r="F253" s="63">
        <v>0.05</v>
      </c>
      <c r="G253" s="64">
        <f t="shared" si="74"/>
        <v>117.60000000000001</v>
      </c>
      <c r="H253" s="65" t="s">
        <v>39</v>
      </c>
      <c r="I253" s="37">
        <v>0</v>
      </c>
      <c r="J253" s="38">
        <f t="shared" si="67"/>
        <v>0</v>
      </c>
      <c r="K253" s="39">
        <v>0</v>
      </c>
      <c r="L253" s="40">
        <f t="shared" si="68"/>
        <v>0</v>
      </c>
      <c r="M253" s="40">
        <f t="shared" si="69"/>
        <v>0</v>
      </c>
      <c r="N253" s="40">
        <v>0</v>
      </c>
      <c r="O253" s="40">
        <f t="shared" si="70"/>
        <v>0</v>
      </c>
      <c r="P253" s="40">
        <f t="shared" si="71"/>
        <v>0</v>
      </c>
      <c r="Q253" s="30">
        <f t="shared" si="72"/>
        <v>0</v>
      </c>
      <c r="R253" s="145"/>
      <c r="S253" s="145"/>
      <c r="T253" s="145"/>
      <c r="U253" s="145"/>
      <c r="V253" s="145"/>
      <c r="W253" s="145"/>
      <c r="X253" s="145"/>
      <c r="Y253" s="145"/>
      <c r="Z253" s="145"/>
      <c r="AA253" s="145"/>
      <c r="AB253" s="145"/>
      <c r="AC253" s="145"/>
      <c r="AD253" s="145"/>
      <c r="AE253" s="145"/>
      <c r="AF253" s="145"/>
      <c r="AG253" s="145"/>
      <c r="AH253" s="145"/>
      <c r="AI253" s="145"/>
      <c r="AJ253" s="145"/>
      <c r="AK253" s="143"/>
      <c r="AL253" s="143"/>
      <c r="AM253" s="143"/>
      <c r="AN253" s="143"/>
      <c r="AO253" s="143"/>
      <c r="AP253" s="143"/>
      <c r="AQ253" s="143"/>
      <c r="AR253" s="143"/>
      <c r="AS253" s="143"/>
      <c r="AT253" s="143"/>
      <c r="AU253" s="143"/>
      <c r="AV253" s="143"/>
      <c r="AW253" s="143"/>
      <c r="AX253" s="143"/>
      <c r="AY253" s="143"/>
      <c r="AZ253" s="143"/>
      <c r="BA253" s="143"/>
      <c r="BB253" s="143"/>
      <c r="BC253" s="143"/>
      <c r="BD253" s="143"/>
      <c r="BE253" s="143"/>
      <c r="BF253" s="143"/>
      <c r="BG253" s="143"/>
      <c r="BH253" s="143"/>
      <c r="BI253" s="143"/>
      <c r="BJ253" s="143"/>
      <c r="BK253" s="143"/>
      <c r="BL253" s="143"/>
      <c r="BM253" s="143"/>
      <c r="BN253" s="143"/>
      <c r="BO253" s="143"/>
      <c r="BP253" s="143"/>
      <c r="BQ253" s="143"/>
      <c r="BR253" s="143"/>
      <c r="BS253" s="143"/>
      <c r="BT253" s="143"/>
      <c r="BU253" s="143"/>
      <c r="BV253" s="143"/>
      <c r="BW253" s="143"/>
      <c r="BX253" s="143"/>
      <c r="BY253" s="143"/>
      <c r="BZ253" s="143"/>
      <c r="CA253" s="143"/>
      <c r="CB253" s="143"/>
      <c r="CC253" s="143"/>
      <c r="CD253" s="143"/>
      <c r="CE253" s="143"/>
      <c r="CF253" s="143"/>
      <c r="CG253" s="143"/>
      <c r="CH253" s="143"/>
      <c r="CI253" s="143"/>
      <c r="CJ253" s="143"/>
      <c r="CK253" s="143"/>
      <c r="CL253" s="143"/>
      <c r="CM253" s="143"/>
      <c r="CN253" s="143"/>
      <c r="CO253" s="143"/>
      <c r="CP253" s="143"/>
      <c r="CQ253" s="143"/>
      <c r="CR253" s="143"/>
      <c r="CS253" s="143"/>
      <c r="CT253" s="143"/>
      <c r="CU253" s="143"/>
      <c r="CV253" s="143"/>
      <c r="CW253" s="143"/>
      <c r="CX253" s="143"/>
      <c r="CY253" s="143"/>
      <c r="CZ253" s="143"/>
      <c r="DA253" s="143"/>
      <c r="DB253" s="143"/>
      <c r="DC253" s="143"/>
      <c r="DD253" s="143"/>
      <c r="DE253" s="143"/>
      <c r="DF253" s="143"/>
      <c r="DG253" s="143"/>
      <c r="DH253" s="143"/>
      <c r="DI253" s="143"/>
      <c r="DJ253" s="143"/>
      <c r="DK253" s="143"/>
      <c r="DL253" s="143"/>
      <c r="DM253" s="143"/>
      <c r="DN253" s="143"/>
      <c r="DO253" s="143"/>
      <c r="DP253" s="143"/>
      <c r="DQ253" s="143"/>
      <c r="DR253" s="143"/>
      <c r="DS253" s="143"/>
      <c r="DT253" s="143"/>
      <c r="DU253" s="143"/>
      <c r="DV253" s="143"/>
      <c r="DW253" s="143"/>
      <c r="DX253" s="143"/>
      <c r="DY253" s="143"/>
      <c r="DZ253" s="143"/>
      <c r="EA253" s="143"/>
      <c r="EB253" s="143"/>
      <c r="EC253" s="143"/>
      <c r="ED253" s="143"/>
      <c r="EE253" s="143"/>
      <c r="EF253" s="143"/>
      <c r="EG253" s="143"/>
      <c r="EH253" s="143"/>
      <c r="EI253" s="143"/>
      <c r="EJ253" s="143"/>
      <c r="EK253" s="143"/>
      <c r="EL253" s="143"/>
      <c r="EM253" s="143"/>
      <c r="EN253" s="143"/>
      <c r="EO253" s="143"/>
      <c r="EP253" s="143"/>
      <c r="EQ253" s="143"/>
      <c r="ER253" s="143"/>
      <c r="ES253" s="143"/>
      <c r="ET253" s="143"/>
      <c r="EU253" s="143"/>
      <c r="EV253" s="143"/>
      <c r="EW253" s="143"/>
      <c r="EX253" s="143"/>
      <c r="EY253" s="143"/>
      <c r="EZ253" s="143"/>
      <c r="FA253" s="143"/>
      <c r="FB253" s="143"/>
      <c r="FC253" s="143"/>
    </row>
    <row r="254" spans="1:159" s="73" customFormat="1">
      <c r="A254" s="74">
        <f>IF(F254&lt;&gt;"",1+MAX($A$2:A253),"")</f>
        <v>199</v>
      </c>
      <c r="B254" s="32"/>
      <c r="C254" s="36"/>
      <c r="D254" s="121" t="s">
        <v>112</v>
      </c>
      <c r="E254" s="120">
        <f>E250*0.084</f>
        <v>16.212</v>
      </c>
      <c r="F254" s="35">
        <v>0.05</v>
      </c>
      <c r="G254" s="64">
        <f t="shared" si="74"/>
        <v>17.022600000000001</v>
      </c>
      <c r="H254" s="65" t="s">
        <v>113</v>
      </c>
      <c r="I254" s="37">
        <v>0</v>
      </c>
      <c r="J254" s="38">
        <f t="shared" si="67"/>
        <v>0</v>
      </c>
      <c r="K254" s="39">
        <v>0</v>
      </c>
      <c r="L254" s="40">
        <f t="shared" si="68"/>
        <v>0</v>
      </c>
      <c r="M254" s="40">
        <f t="shared" si="69"/>
        <v>0</v>
      </c>
      <c r="N254" s="40">
        <v>0</v>
      </c>
      <c r="O254" s="40">
        <f t="shared" si="70"/>
        <v>0</v>
      </c>
      <c r="P254" s="40">
        <f t="shared" si="71"/>
        <v>0</v>
      </c>
      <c r="Q254" s="30">
        <f t="shared" si="72"/>
        <v>0</v>
      </c>
      <c r="R254" s="145"/>
      <c r="S254" s="145"/>
      <c r="T254" s="145"/>
      <c r="U254" s="145"/>
      <c r="V254" s="145"/>
      <c r="W254" s="145"/>
      <c r="X254" s="145"/>
      <c r="Y254" s="145"/>
      <c r="Z254" s="145"/>
      <c r="AA254" s="145"/>
      <c r="AB254" s="145"/>
      <c r="AC254" s="145"/>
      <c r="AD254" s="145"/>
      <c r="AE254" s="145"/>
      <c r="AF254" s="145"/>
      <c r="AG254" s="145"/>
      <c r="AH254" s="145"/>
      <c r="AI254" s="145"/>
      <c r="AJ254" s="145"/>
      <c r="AK254" s="143"/>
      <c r="AL254" s="143"/>
      <c r="AM254" s="143"/>
      <c r="AN254" s="143"/>
      <c r="AO254" s="143"/>
      <c r="AP254" s="143"/>
      <c r="AQ254" s="143"/>
      <c r="AR254" s="143"/>
      <c r="AS254" s="143"/>
      <c r="AT254" s="143"/>
      <c r="AU254" s="143"/>
      <c r="AV254" s="143"/>
      <c r="AW254" s="143"/>
      <c r="AX254" s="143"/>
      <c r="AY254" s="143"/>
      <c r="AZ254" s="143"/>
      <c r="BA254" s="143"/>
      <c r="BB254" s="143"/>
      <c r="BC254" s="143"/>
      <c r="BD254" s="143"/>
      <c r="BE254" s="143"/>
      <c r="BF254" s="143"/>
      <c r="BG254" s="143"/>
      <c r="BH254" s="143"/>
      <c r="BI254" s="143"/>
      <c r="BJ254" s="143"/>
      <c r="BK254" s="143"/>
      <c r="BL254" s="143"/>
      <c r="BM254" s="143"/>
      <c r="BN254" s="143"/>
      <c r="BO254" s="143"/>
      <c r="BP254" s="143"/>
      <c r="BQ254" s="143"/>
      <c r="BR254" s="143"/>
      <c r="BS254" s="143"/>
      <c r="BT254" s="143"/>
      <c r="BU254" s="143"/>
      <c r="BV254" s="143"/>
      <c r="BW254" s="143"/>
      <c r="BX254" s="143"/>
      <c r="BY254" s="143"/>
      <c r="BZ254" s="143"/>
      <c r="CA254" s="143"/>
      <c r="CB254" s="143"/>
      <c r="CC254" s="143"/>
      <c r="CD254" s="143"/>
      <c r="CE254" s="143"/>
      <c r="CF254" s="143"/>
      <c r="CG254" s="143"/>
      <c r="CH254" s="143"/>
      <c r="CI254" s="143"/>
      <c r="CJ254" s="143"/>
      <c r="CK254" s="143"/>
      <c r="CL254" s="143"/>
      <c r="CM254" s="143"/>
      <c r="CN254" s="143"/>
      <c r="CO254" s="143"/>
      <c r="CP254" s="143"/>
      <c r="CQ254" s="143"/>
      <c r="CR254" s="143"/>
      <c r="CS254" s="143"/>
      <c r="CT254" s="143"/>
      <c r="CU254" s="143"/>
      <c r="CV254" s="143"/>
      <c r="CW254" s="143"/>
      <c r="CX254" s="143"/>
      <c r="CY254" s="143"/>
      <c r="CZ254" s="143"/>
      <c r="DA254" s="143"/>
      <c r="DB254" s="143"/>
      <c r="DC254" s="143"/>
      <c r="DD254" s="143"/>
      <c r="DE254" s="143"/>
      <c r="DF254" s="143"/>
      <c r="DG254" s="143"/>
      <c r="DH254" s="143"/>
      <c r="DI254" s="143"/>
      <c r="DJ254" s="143"/>
      <c r="DK254" s="143"/>
      <c r="DL254" s="143"/>
      <c r="DM254" s="143"/>
      <c r="DN254" s="143"/>
      <c r="DO254" s="143"/>
      <c r="DP254" s="143"/>
      <c r="DQ254" s="143"/>
      <c r="DR254" s="143"/>
      <c r="DS254" s="143"/>
      <c r="DT254" s="143"/>
      <c r="DU254" s="143"/>
      <c r="DV254" s="143"/>
      <c r="DW254" s="143"/>
      <c r="DX254" s="143"/>
      <c r="DY254" s="143"/>
      <c r="DZ254" s="143"/>
      <c r="EA254" s="143"/>
      <c r="EB254" s="143"/>
      <c r="EC254" s="143"/>
      <c r="ED254" s="143"/>
      <c r="EE254" s="143"/>
      <c r="EF254" s="143"/>
      <c r="EG254" s="143"/>
      <c r="EH254" s="143"/>
      <c r="EI254" s="143"/>
      <c r="EJ254" s="143"/>
      <c r="EK254" s="143"/>
      <c r="EL254" s="143"/>
      <c r="EM254" s="143"/>
      <c r="EN254" s="143"/>
      <c r="EO254" s="143"/>
      <c r="EP254" s="143"/>
      <c r="EQ254" s="143"/>
      <c r="ER254" s="143"/>
      <c r="ES254" s="143"/>
      <c r="ET254" s="143"/>
      <c r="EU254" s="143"/>
      <c r="EV254" s="143"/>
      <c r="EW254" s="143"/>
      <c r="EX254" s="143"/>
      <c r="EY254" s="143"/>
      <c r="EZ254" s="143"/>
      <c r="FA254" s="143"/>
      <c r="FB254" s="143"/>
      <c r="FC254" s="143"/>
    </row>
    <row r="255" spans="1:159" s="73" customFormat="1">
      <c r="A255" s="74">
        <f>IF(F255&lt;&gt;"",1+MAX($A$2:A254),"")</f>
        <v>200</v>
      </c>
      <c r="B255" s="32"/>
      <c r="C255" s="36"/>
      <c r="D255" s="119" t="s">
        <v>153</v>
      </c>
      <c r="E255" s="120">
        <v>193</v>
      </c>
      <c r="F255" s="63">
        <v>0.1</v>
      </c>
      <c r="G255" s="64">
        <f t="shared" si="74"/>
        <v>212.3</v>
      </c>
      <c r="H255" s="71" t="s">
        <v>37</v>
      </c>
      <c r="I255" s="37">
        <v>0</v>
      </c>
      <c r="J255" s="38">
        <f t="shared" si="67"/>
        <v>0</v>
      </c>
      <c r="K255" s="39">
        <v>0</v>
      </c>
      <c r="L255" s="40">
        <f t="shared" si="68"/>
        <v>0</v>
      </c>
      <c r="M255" s="40">
        <f t="shared" si="69"/>
        <v>0</v>
      </c>
      <c r="N255" s="40">
        <v>0</v>
      </c>
      <c r="O255" s="40">
        <f t="shared" si="70"/>
        <v>0</v>
      </c>
      <c r="P255" s="40">
        <f t="shared" si="71"/>
        <v>0</v>
      </c>
      <c r="Q255" s="30">
        <f t="shared" si="72"/>
        <v>0</v>
      </c>
      <c r="R255" s="145"/>
      <c r="S255" s="145"/>
      <c r="T255" s="145"/>
      <c r="U255" s="145"/>
      <c r="V255" s="145"/>
      <c r="W255" s="145"/>
      <c r="X255" s="145"/>
      <c r="Y255" s="145"/>
      <c r="Z255" s="145"/>
      <c r="AA255" s="145"/>
      <c r="AB255" s="145"/>
      <c r="AC255" s="145"/>
      <c r="AD255" s="145"/>
      <c r="AE255" s="145"/>
      <c r="AF255" s="145"/>
      <c r="AG255" s="145"/>
      <c r="AH255" s="145"/>
      <c r="AI255" s="145"/>
      <c r="AJ255" s="145"/>
      <c r="AK255" s="143"/>
      <c r="AL255" s="143"/>
      <c r="AM255" s="143"/>
      <c r="AN255" s="143"/>
      <c r="AO255" s="143"/>
      <c r="AP255" s="143"/>
      <c r="AQ255" s="143"/>
      <c r="AR255" s="143"/>
      <c r="AS255" s="143"/>
      <c r="AT255" s="143"/>
      <c r="AU255" s="143"/>
      <c r="AV255" s="143"/>
      <c r="AW255" s="143"/>
      <c r="AX255" s="143"/>
      <c r="AY255" s="143"/>
      <c r="AZ255" s="143"/>
      <c r="BA255" s="143"/>
      <c r="BB255" s="143"/>
      <c r="BC255" s="143"/>
      <c r="BD255" s="143"/>
      <c r="BE255" s="143"/>
      <c r="BF255" s="143"/>
      <c r="BG255" s="143"/>
      <c r="BH255" s="143"/>
      <c r="BI255" s="143"/>
      <c r="BJ255" s="143"/>
      <c r="BK255" s="143"/>
      <c r="BL255" s="143"/>
      <c r="BM255" s="143"/>
      <c r="BN255" s="143"/>
      <c r="BO255" s="143"/>
      <c r="BP255" s="143"/>
      <c r="BQ255" s="143"/>
      <c r="BR255" s="143"/>
      <c r="BS255" s="143"/>
      <c r="BT255" s="143"/>
      <c r="BU255" s="143"/>
      <c r="BV255" s="143"/>
      <c r="BW255" s="143"/>
      <c r="BX255" s="143"/>
      <c r="BY255" s="143"/>
      <c r="BZ255" s="143"/>
      <c r="CA255" s="143"/>
      <c r="CB255" s="143"/>
      <c r="CC255" s="143"/>
      <c r="CD255" s="143"/>
      <c r="CE255" s="143"/>
      <c r="CF255" s="143"/>
      <c r="CG255" s="143"/>
      <c r="CH255" s="143"/>
      <c r="CI255" s="143"/>
      <c r="CJ255" s="143"/>
      <c r="CK255" s="143"/>
      <c r="CL255" s="143"/>
      <c r="CM255" s="143"/>
      <c r="CN255" s="143"/>
      <c r="CO255" s="143"/>
      <c r="CP255" s="143"/>
      <c r="CQ255" s="143"/>
      <c r="CR255" s="143"/>
      <c r="CS255" s="143"/>
      <c r="CT255" s="143"/>
      <c r="CU255" s="143"/>
      <c r="CV255" s="143"/>
      <c r="CW255" s="143"/>
      <c r="CX255" s="143"/>
      <c r="CY255" s="143"/>
      <c r="CZ255" s="143"/>
      <c r="DA255" s="143"/>
      <c r="DB255" s="143"/>
      <c r="DC255" s="143"/>
      <c r="DD255" s="143"/>
      <c r="DE255" s="143"/>
      <c r="DF255" s="143"/>
      <c r="DG255" s="143"/>
      <c r="DH255" s="143"/>
      <c r="DI255" s="143"/>
      <c r="DJ255" s="143"/>
      <c r="DK255" s="143"/>
      <c r="DL255" s="143"/>
      <c r="DM255" s="143"/>
      <c r="DN255" s="143"/>
      <c r="DO255" s="143"/>
      <c r="DP255" s="143"/>
      <c r="DQ255" s="143"/>
      <c r="DR255" s="143"/>
      <c r="DS255" s="143"/>
      <c r="DT255" s="143"/>
      <c r="DU255" s="143"/>
      <c r="DV255" s="143"/>
      <c r="DW255" s="143"/>
      <c r="DX255" s="143"/>
      <c r="DY255" s="143"/>
      <c r="DZ255" s="143"/>
      <c r="EA255" s="143"/>
      <c r="EB255" s="143"/>
      <c r="EC255" s="143"/>
      <c r="ED255" s="143"/>
      <c r="EE255" s="143"/>
      <c r="EF255" s="143"/>
      <c r="EG255" s="143"/>
      <c r="EH255" s="143"/>
      <c r="EI255" s="143"/>
      <c r="EJ255" s="143"/>
      <c r="EK255" s="143"/>
      <c r="EL255" s="143"/>
      <c r="EM255" s="143"/>
      <c r="EN255" s="143"/>
      <c r="EO255" s="143"/>
      <c r="EP255" s="143"/>
      <c r="EQ255" s="143"/>
      <c r="ER255" s="143"/>
      <c r="ES255" s="143"/>
      <c r="ET255" s="143"/>
      <c r="EU255" s="143"/>
      <c r="EV255" s="143"/>
      <c r="EW255" s="143"/>
      <c r="EX255" s="143"/>
      <c r="EY255" s="143"/>
      <c r="EZ255" s="143"/>
      <c r="FA255" s="143"/>
      <c r="FB255" s="143"/>
      <c r="FC255" s="143"/>
    </row>
    <row r="256" spans="1:159" s="73" customFormat="1">
      <c r="A256" s="74">
        <f>IF(F256&lt;&gt;"",1+MAX($A$2:A255),"")</f>
        <v>201</v>
      </c>
      <c r="B256" s="32"/>
      <c r="C256" s="36"/>
      <c r="D256" s="119" t="s">
        <v>156</v>
      </c>
      <c r="E256" s="120">
        <f>E255</f>
        <v>193</v>
      </c>
      <c r="F256" s="63">
        <v>0.1</v>
      </c>
      <c r="G256" s="64">
        <f t="shared" si="74"/>
        <v>212.3</v>
      </c>
      <c r="H256" s="71" t="s">
        <v>37</v>
      </c>
      <c r="I256" s="37">
        <v>0</v>
      </c>
      <c r="J256" s="38">
        <f t="shared" si="67"/>
        <v>0</v>
      </c>
      <c r="K256" s="39">
        <v>0</v>
      </c>
      <c r="L256" s="40">
        <f t="shared" si="68"/>
        <v>0</v>
      </c>
      <c r="M256" s="40">
        <f t="shared" si="69"/>
        <v>0</v>
      </c>
      <c r="N256" s="40">
        <v>0</v>
      </c>
      <c r="O256" s="40">
        <f t="shared" si="70"/>
        <v>0</v>
      </c>
      <c r="P256" s="40">
        <f t="shared" si="71"/>
        <v>0</v>
      </c>
      <c r="Q256" s="30">
        <f t="shared" si="72"/>
        <v>0</v>
      </c>
      <c r="R256" s="145"/>
      <c r="S256" s="145"/>
      <c r="T256" s="145"/>
      <c r="U256" s="145"/>
      <c r="V256" s="145"/>
      <c r="W256" s="145"/>
      <c r="X256" s="145"/>
      <c r="Y256" s="145"/>
      <c r="Z256" s="145"/>
      <c r="AA256" s="145"/>
      <c r="AB256" s="145"/>
      <c r="AC256" s="145"/>
      <c r="AD256" s="145"/>
      <c r="AE256" s="145"/>
      <c r="AF256" s="145"/>
      <c r="AG256" s="145"/>
      <c r="AH256" s="145"/>
      <c r="AI256" s="145"/>
      <c r="AJ256" s="145"/>
      <c r="AK256" s="143"/>
      <c r="AL256" s="143"/>
      <c r="AM256" s="143"/>
      <c r="AN256" s="143"/>
      <c r="AO256" s="143"/>
      <c r="AP256" s="143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3"/>
      <c r="BB256" s="143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3"/>
      <c r="BN256" s="143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3"/>
      <c r="BZ256" s="143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3"/>
      <c r="CM256" s="143"/>
      <c r="CN256" s="143"/>
      <c r="CO256" s="143"/>
      <c r="CP256" s="143"/>
      <c r="CQ256" s="143"/>
      <c r="CR256" s="143"/>
      <c r="CS256" s="143"/>
      <c r="CT256" s="143"/>
      <c r="CU256" s="143"/>
      <c r="CV256" s="143"/>
      <c r="CW256" s="143"/>
      <c r="CX256" s="143"/>
      <c r="CY256" s="143"/>
      <c r="CZ256" s="143"/>
      <c r="DA256" s="143"/>
      <c r="DB256" s="143"/>
      <c r="DC256" s="143"/>
      <c r="DD256" s="143"/>
      <c r="DE256" s="143"/>
      <c r="DF256" s="143"/>
      <c r="DG256" s="143"/>
      <c r="DH256" s="143"/>
      <c r="DI256" s="143"/>
      <c r="DJ256" s="143"/>
      <c r="DK256" s="143"/>
      <c r="DL256" s="143"/>
      <c r="DM256" s="143"/>
      <c r="DN256" s="143"/>
      <c r="DO256" s="143"/>
      <c r="DP256" s="143"/>
      <c r="DQ256" s="143"/>
      <c r="DR256" s="143"/>
      <c r="DS256" s="143"/>
      <c r="DT256" s="143"/>
      <c r="DU256" s="143"/>
      <c r="DV256" s="143"/>
      <c r="DW256" s="143"/>
      <c r="DX256" s="143"/>
      <c r="DY256" s="143"/>
      <c r="DZ256" s="143"/>
      <c r="EA256" s="143"/>
      <c r="EB256" s="143"/>
      <c r="EC256" s="143"/>
      <c r="ED256" s="143"/>
      <c r="EE256" s="143"/>
      <c r="EF256" s="143"/>
      <c r="EG256" s="143"/>
      <c r="EH256" s="143"/>
      <c r="EI256" s="143"/>
      <c r="EJ256" s="143"/>
      <c r="EK256" s="143"/>
      <c r="EL256" s="143"/>
      <c r="EM256" s="143"/>
      <c r="EN256" s="143"/>
      <c r="EO256" s="143"/>
      <c r="EP256" s="143"/>
      <c r="EQ256" s="143"/>
      <c r="ER256" s="143"/>
      <c r="ES256" s="143"/>
      <c r="ET256" s="143"/>
      <c r="EU256" s="143"/>
      <c r="EV256" s="143"/>
      <c r="EW256" s="143"/>
      <c r="EX256" s="143"/>
      <c r="EY256" s="143"/>
      <c r="EZ256" s="143"/>
      <c r="FA256" s="143"/>
      <c r="FB256" s="143"/>
      <c r="FC256" s="143"/>
    </row>
    <row r="257" spans="1:159" s="73" customFormat="1">
      <c r="A257" s="74">
        <f>IF(F257&lt;&gt;"",1+MAX($A$2:A256),"")</f>
        <v>202</v>
      </c>
      <c r="B257" s="32"/>
      <c r="C257" s="36"/>
      <c r="D257" s="119" t="s">
        <v>157</v>
      </c>
      <c r="E257" s="120">
        <f>E256/2</f>
        <v>96.5</v>
      </c>
      <c r="F257" s="63">
        <v>0.05</v>
      </c>
      <c r="G257" s="64">
        <f t="shared" si="74"/>
        <v>101.325</v>
      </c>
      <c r="H257" s="71" t="s">
        <v>39</v>
      </c>
      <c r="I257" s="37">
        <v>0</v>
      </c>
      <c r="J257" s="38">
        <f t="shared" si="67"/>
        <v>0</v>
      </c>
      <c r="K257" s="39">
        <v>0</v>
      </c>
      <c r="L257" s="40">
        <f t="shared" si="68"/>
        <v>0</v>
      </c>
      <c r="M257" s="40">
        <f t="shared" si="69"/>
        <v>0</v>
      </c>
      <c r="N257" s="40">
        <v>0</v>
      </c>
      <c r="O257" s="40">
        <f t="shared" si="70"/>
        <v>0</v>
      </c>
      <c r="P257" s="40">
        <f t="shared" si="71"/>
        <v>0</v>
      </c>
      <c r="Q257" s="30">
        <f t="shared" si="72"/>
        <v>0</v>
      </c>
      <c r="R257" s="145"/>
      <c r="S257" s="145"/>
      <c r="T257" s="145"/>
      <c r="U257" s="145"/>
      <c r="V257" s="145"/>
      <c r="W257" s="145"/>
      <c r="X257" s="145"/>
      <c r="Y257" s="145"/>
      <c r="Z257" s="145"/>
      <c r="AA257" s="145"/>
      <c r="AB257" s="145"/>
      <c r="AC257" s="145"/>
      <c r="AD257" s="145"/>
      <c r="AE257" s="145"/>
      <c r="AF257" s="145"/>
      <c r="AG257" s="145"/>
      <c r="AH257" s="145"/>
      <c r="AI257" s="145"/>
      <c r="AJ257" s="145"/>
      <c r="AK257" s="143"/>
      <c r="AL257" s="143"/>
      <c r="AM257" s="143"/>
      <c r="AN257" s="143"/>
      <c r="AO257" s="143"/>
      <c r="AP257" s="143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3"/>
      <c r="BB257" s="143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3"/>
      <c r="BN257" s="143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3"/>
      <c r="BZ257" s="143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3"/>
      <c r="CM257" s="143"/>
      <c r="CN257" s="143"/>
      <c r="CO257" s="143"/>
      <c r="CP257" s="143"/>
      <c r="CQ257" s="143"/>
      <c r="CR257" s="143"/>
      <c r="CS257" s="143"/>
      <c r="CT257" s="143"/>
      <c r="CU257" s="143"/>
      <c r="CV257" s="143"/>
      <c r="CW257" s="143"/>
      <c r="CX257" s="143"/>
      <c r="CY257" s="143"/>
      <c r="CZ257" s="143"/>
      <c r="DA257" s="143"/>
      <c r="DB257" s="143"/>
      <c r="DC257" s="143"/>
      <c r="DD257" s="143"/>
      <c r="DE257" s="143"/>
      <c r="DF257" s="143"/>
      <c r="DG257" s="143"/>
      <c r="DH257" s="143"/>
      <c r="DI257" s="143"/>
      <c r="DJ257" s="143"/>
      <c r="DK257" s="143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3"/>
      <c r="DV257" s="143"/>
      <c r="DW257" s="143"/>
      <c r="DX257" s="143"/>
      <c r="DY257" s="143"/>
      <c r="DZ257" s="143"/>
      <c r="EA257" s="143"/>
      <c r="EB257" s="143"/>
      <c r="EC257" s="143"/>
      <c r="ED257" s="143"/>
      <c r="EE257" s="143"/>
      <c r="EF257" s="143"/>
      <c r="EG257" s="143"/>
      <c r="EH257" s="143"/>
      <c r="EI257" s="143"/>
      <c r="EJ257" s="143"/>
      <c r="EK257" s="143"/>
      <c r="EL257" s="143"/>
      <c r="EM257" s="143"/>
      <c r="EN257" s="143"/>
      <c r="EO257" s="143"/>
      <c r="EP257" s="143"/>
      <c r="EQ257" s="143"/>
      <c r="ER257" s="143"/>
      <c r="ES257" s="143"/>
      <c r="ET257" s="143"/>
      <c r="EU257" s="143"/>
      <c r="EV257" s="143"/>
      <c r="EW257" s="143"/>
      <c r="EX257" s="143"/>
      <c r="EY257" s="143"/>
      <c r="EZ257" s="143"/>
      <c r="FA257" s="143"/>
      <c r="FB257" s="143"/>
      <c r="FC257" s="143"/>
    </row>
    <row r="258" spans="1:159" s="73" customFormat="1">
      <c r="A258" s="74">
        <f>IF(F258&lt;&gt;"",1+MAX($A$2:A257),"")</f>
        <v>203</v>
      </c>
      <c r="B258" s="32"/>
      <c r="C258" s="36"/>
      <c r="D258" s="119" t="s">
        <v>119</v>
      </c>
      <c r="E258" s="120">
        <f>E249*3</f>
        <v>45</v>
      </c>
      <c r="F258" s="63">
        <v>0.05</v>
      </c>
      <c r="G258" s="64">
        <f t="shared" si="74"/>
        <v>47.25</v>
      </c>
      <c r="H258" s="71" t="s">
        <v>39</v>
      </c>
      <c r="I258" s="37">
        <v>0</v>
      </c>
      <c r="J258" s="38">
        <f t="shared" si="67"/>
        <v>0</v>
      </c>
      <c r="K258" s="39">
        <v>0</v>
      </c>
      <c r="L258" s="40">
        <f t="shared" si="68"/>
        <v>0</v>
      </c>
      <c r="M258" s="40">
        <f t="shared" si="69"/>
        <v>0</v>
      </c>
      <c r="N258" s="40">
        <v>0</v>
      </c>
      <c r="O258" s="40">
        <f t="shared" si="70"/>
        <v>0</v>
      </c>
      <c r="P258" s="40">
        <f t="shared" si="71"/>
        <v>0</v>
      </c>
      <c r="Q258" s="30">
        <f t="shared" si="72"/>
        <v>0</v>
      </c>
      <c r="R258" s="145"/>
      <c r="S258" s="145"/>
      <c r="T258" s="145"/>
      <c r="U258" s="145"/>
      <c r="V258" s="145"/>
      <c r="W258" s="145"/>
      <c r="X258" s="145"/>
      <c r="Y258" s="145"/>
      <c r="Z258" s="145"/>
      <c r="AA258" s="145"/>
      <c r="AB258" s="145"/>
      <c r="AC258" s="145"/>
      <c r="AD258" s="145"/>
      <c r="AE258" s="145"/>
      <c r="AF258" s="145"/>
      <c r="AG258" s="145"/>
      <c r="AH258" s="145"/>
      <c r="AI258" s="145"/>
      <c r="AJ258" s="145"/>
      <c r="AK258" s="143"/>
      <c r="AL258" s="143"/>
      <c r="AM258" s="143"/>
      <c r="AN258" s="143"/>
      <c r="AO258" s="143"/>
      <c r="AP258" s="143"/>
      <c r="AQ258" s="143"/>
      <c r="AR258" s="143"/>
      <c r="AS258" s="143"/>
      <c r="AT258" s="143"/>
      <c r="AU258" s="143"/>
      <c r="AV258" s="143"/>
      <c r="AW258" s="143"/>
      <c r="AX258" s="143"/>
      <c r="AY258" s="143"/>
      <c r="AZ258" s="143"/>
      <c r="BA258" s="143"/>
      <c r="BB258" s="143"/>
      <c r="BC258" s="143"/>
      <c r="BD258" s="143"/>
      <c r="BE258" s="143"/>
      <c r="BF258" s="143"/>
      <c r="BG258" s="143"/>
      <c r="BH258" s="143"/>
      <c r="BI258" s="143"/>
      <c r="BJ258" s="143"/>
      <c r="BK258" s="143"/>
      <c r="BL258" s="143"/>
      <c r="BM258" s="143"/>
      <c r="BN258" s="143"/>
      <c r="BO258" s="143"/>
      <c r="BP258" s="143"/>
      <c r="BQ258" s="143"/>
      <c r="BR258" s="143"/>
      <c r="BS258" s="143"/>
      <c r="BT258" s="143"/>
      <c r="BU258" s="143"/>
      <c r="BV258" s="143"/>
      <c r="BW258" s="143"/>
      <c r="BX258" s="143"/>
      <c r="BY258" s="143"/>
      <c r="BZ258" s="143"/>
      <c r="CA258" s="143"/>
      <c r="CB258" s="143"/>
      <c r="CC258" s="143"/>
      <c r="CD258" s="143"/>
      <c r="CE258" s="143"/>
      <c r="CF258" s="143"/>
      <c r="CG258" s="143"/>
      <c r="CH258" s="143"/>
      <c r="CI258" s="143"/>
      <c r="CJ258" s="143"/>
      <c r="CK258" s="143"/>
      <c r="CL258" s="143"/>
      <c r="CM258" s="143"/>
      <c r="CN258" s="143"/>
      <c r="CO258" s="143"/>
      <c r="CP258" s="143"/>
      <c r="CQ258" s="143"/>
      <c r="CR258" s="143"/>
      <c r="CS258" s="143"/>
      <c r="CT258" s="143"/>
      <c r="CU258" s="143"/>
      <c r="CV258" s="143"/>
      <c r="CW258" s="143"/>
      <c r="CX258" s="143"/>
      <c r="CY258" s="143"/>
      <c r="CZ258" s="143"/>
      <c r="DA258" s="143"/>
      <c r="DB258" s="143"/>
      <c r="DC258" s="143"/>
      <c r="DD258" s="143"/>
      <c r="DE258" s="143"/>
      <c r="DF258" s="143"/>
      <c r="DG258" s="143"/>
      <c r="DH258" s="143"/>
      <c r="DI258" s="143"/>
      <c r="DJ258" s="143"/>
      <c r="DK258" s="143"/>
      <c r="DL258" s="143"/>
      <c r="DM258" s="143"/>
      <c r="DN258" s="143"/>
      <c r="DO258" s="143"/>
      <c r="DP258" s="143"/>
      <c r="DQ258" s="143"/>
      <c r="DR258" s="143"/>
      <c r="DS258" s="143"/>
      <c r="DT258" s="143"/>
      <c r="DU258" s="143"/>
      <c r="DV258" s="143"/>
      <c r="DW258" s="143"/>
      <c r="DX258" s="143"/>
      <c r="DY258" s="143"/>
      <c r="DZ258" s="143"/>
      <c r="EA258" s="143"/>
      <c r="EB258" s="143"/>
      <c r="EC258" s="143"/>
      <c r="ED258" s="143"/>
      <c r="EE258" s="143"/>
      <c r="EF258" s="143"/>
      <c r="EG258" s="143"/>
      <c r="EH258" s="143"/>
      <c r="EI258" s="143"/>
      <c r="EJ258" s="143"/>
      <c r="EK258" s="143"/>
      <c r="EL258" s="143"/>
      <c r="EM258" s="143"/>
      <c r="EN258" s="143"/>
      <c r="EO258" s="143"/>
      <c r="EP258" s="143"/>
      <c r="EQ258" s="143"/>
      <c r="ER258" s="143"/>
      <c r="ES258" s="143"/>
      <c r="ET258" s="143"/>
      <c r="EU258" s="143"/>
      <c r="EV258" s="143"/>
      <c r="EW258" s="143"/>
      <c r="EX258" s="143"/>
      <c r="EY258" s="143"/>
      <c r="EZ258" s="143"/>
      <c r="FA258" s="143"/>
      <c r="FB258" s="143"/>
      <c r="FC258" s="143"/>
    </row>
    <row r="259" spans="1:159" s="73" customFormat="1">
      <c r="A259" s="74">
        <f>IF(F259&lt;&gt;"",1+MAX($A$2:A258),"")</f>
        <v>204</v>
      </c>
      <c r="B259" s="32"/>
      <c r="C259" s="36"/>
      <c r="D259" s="119" t="s">
        <v>120</v>
      </c>
      <c r="E259" s="120">
        <f>E249*4</f>
        <v>60</v>
      </c>
      <c r="F259" s="63">
        <v>0.05</v>
      </c>
      <c r="G259" s="64">
        <f t="shared" si="74"/>
        <v>63</v>
      </c>
      <c r="H259" s="71" t="s">
        <v>39</v>
      </c>
      <c r="I259" s="37">
        <v>0</v>
      </c>
      <c r="J259" s="38">
        <f t="shared" si="67"/>
        <v>0</v>
      </c>
      <c r="K259" s="39">
        <v>0</v>
      </c>
      <c r="L259" s="40">
        <f t="shared" si="68"/>
        <v>0</v>
      </c>
      <c r="M259" s="40">
        <f t="shared" si="69"/>
        <v>0</v>
      </c>
      <c r="N259" s="40">
        <v>0</v>
      </c>
      <c r="O259" s="40">
        <f t="shared" si="70"/>
        <v>0</v>
      </c>
      <c r="P259" s="40">
        <f t="shared" si="71"/>
        <v>0</v>
      </c>
      <c r="Q259" s="30">
        <f t="shared" si="72"/>
        <v>0</v>
      </c>
      <c r="R259" s="145"/>
      <c r="S259" s="145"/>
      <c r="T259" s="145"/>
      <c r="U259" s="145"/>
      <c r="V259" s="145"/>
      <c r="W259" s="145"/>
      <c r="X259" s="145"/>
      <c r="Y259" s="145"/>
      <c r="Z259" s="145"/>
      <c r="AA259" s="145"/>
      <c r="AB259" s="145"/>
      <c r="AC259" s="145"/>
      <c r="AD259" s="145"/>
      <c r="AE259" s="145"/>
      <c r="AF259" s="145"/>
      <c r="AG259" s="145"/>
      <c r="AH259" s="145"/>
      <c r="AI259" s="145"/>
      <c r="AJ259" s="145"/>
      <c r="AK259" s="143"/>
      <c r="AL259" s="143"/>
      <c r="AM259" s="143"/>
      <c r="AN259" s="143"/>
      <c r="AO259" s="143"/>
      <c r="AP259" s="143"/>
      <c r="AQ259" s="143"/>
      <c r="AR259" s="143"/>
      <c r="AS259" s="143"/>
      <c r="AT259" s="143"/>
      <c r="AU259" s="143"/>
      <c r="AV259" s="143"/>
      <c r="AW259" s="143"/>
      <c r="AX259" s="143"/>
      <c r="AY259" s="143"/>
      <c r="AZ259" s="143"/>
      <c r="BA259" s="143"/>
      <c r="BB259" s="143"/>
      <c r="BC259" s="143"/>
      <c r="BD259" s="143"/>
      <c r="BE259" s="143"/>
      <c r="BF259" s="143"/>
      <c r="BG259" s="143"/>
      <c r="BH259" s="143"/>
      <c r="BI259" s="143"/>
      <c r="BJ259" s="143"/>
      <c r="BK259" s="143"/>
      <c r="BL259" s="143"/>
      <c r="BM259" s="143"/>
      <c r="BN259" s="143"/>
      <c r="BO259" s="143"/>
      <c r="BP259" s="143"/>
      <c r="BQ259" s="143"/>
      <c r="BR259" s="143"/>
      <c r="BS259" s="143"/>
      <c r="BT259" s="143"/>
      <c r="BU259" s="143"/>
      <c r="BV259" s="143"/>
      <c r="BW259" s="143"/>
      <c r="BX259" s="143"/>
      <c r="BY259" s="143"/>
      <c r="BZ259" s="143"/>
      <c r="CA259" s="143"/>
      <c r="CB259" s="143"/>
      <c r="CC259" s="143"/>
      <c r="CD259" s="143"/>
      <c r="CE259" s="143"/>
      <c r="CF259" s="143"/>
      <c r="CG259" s="143"/>
      <c r="CH259" s="143"/>
      <c r="CI259" s="143"/>
      <c r="CJ259" s="143"/>
      <c r="CK259" s="143"/>
      <c r="CL259" s="143"/>
      <c r="CM259" s="143"/>
      <c r="CN259" s="143"/>
      <c r="CO259" s="143"/>
      <c r="CP259" s="143"/>
      <c r="CQ259" s="143"/>
      <c r="CR259" s="143"/>
      <c r="CS259" s="143"/>
      <c r="CT259" s="143"/>
      <c r="CU259" s="143"/>
      <c r="CV259" s="143"/>
      <c r="CW259" s="143"/>
      <c r="CX259" s="143"/>
      <c r="CY259" s="143"/>
      <c r="CZ259" s="143"/>
      <c r="DA259" s="143"/>
      <c r="DB259" s="143"/>
      <c r="DC259" s="143"/>
      <c r="DD259" s="143"/>
      <c r="DE259" s="143"/>
      <c r="DF259" s="143"/>
      <c r="DG259" s="143"/>
      <c r="DH259" s="143"/>
      <c r="DI259" s="143"/>
      <c r="DJ259" s="143"/>
      <c r="DK259" s="143"/>
      <c r="DL259" s="143"/>
      <c r="DM259" s="143"/>
      <c r="DN259" s="143"/>
      <c r="DO259" s="143"/>
      <c r="DP259" s="143"/>
      <c r="DQ259" s="143"/>
      <c r="DR259" s="143"/>
      <c r="DS259" s="143"/>
      <c r="DT259" s="143"/>
      <c r="DU259" s="143"/>
      <c r="DV259" s="143"/>
      <c r="DW259" s="143"/>
      <c r="DX259" s="143"/>
      <c r="DY259" s="143"/>
      <c r="DZ259" s="143"/>
      <c r="EA259" s="143"/>
      <c r="EB259" s="143"/>
      <c r="EC259" s="143"/>
      <c r="ED259" s="143"/>
      <c r="EE259" s="143"/>
      <c r="EF259" s="143"/>
      <c r="EG259" s="143"/>
      <c r="EH259" s="143"/>
      <c r="EI259" s="143"/>
      <c r="EJ259" s="143"/>
      <c r="EK259" s="143"/>
      <c r="EL259" s="143"/>
      <c r="EM259" s="143"/>
      <c r="EN259" s="143"/>
      <c r="EO259" s="143"/>
      <c r="EP259" s="143"/>
      <c r="EQ259" s="143"/>
      <c r="ER259" s="143"/>
      <c r="ES259" s="143"/>
      <c r="ET259" s="143"/>
      <c r="EU259" s="143"/>
      <c r="EV259" s="143"/>
      <c r="EW259" s="143"/>
      <c r="EX259" s="143"/>
      <c r="EY259" s="143"/>
      <c r="EZ259" s="143"/>
      <c r="FA259" s="143"/>
      <c r="FB259" s="143"/>
      <c r="FC259" s="143"/>
    </row>
    <row r="260" spans="1:159" s="73" customFormat="1">
      <c r="A260" s="74" t="str">
        <f>IF(F260&lt;&gt;"",1+MAX($A$2:A259),"")</f>
        <v/>
      </c>
      <c r="B260" s="32"/>
      <c r="C260" s="36"/>
      <c r="D260" s="119"/>
      <c r="E260" s="120"/>
      <c r="F260" s="120"/>
      <c r="G260" s="64"/>
      <c r="H260" s="71"/>
      <c r="I260" s="37">
        <v>0</v>
      </c>
      <c r="J260" s="38">
        <f t="shared" si="67"/>
        <v>0</v>
      </c>
      <c r="K260" s="39">
        <v>0</v>
      </c>
      <c r="L260" s="40">
        <f t="shared" si="68"/>
        <v>0</v>
      </c>
      <c r="M260" s="40">
        <f t="shared" si="69"/>
        <v>0</v>
      </c>
      <c r="N260" s="40">
        <v>0</v>
      </c>
      <c r="O260" s="40">
        <f t="shared" si="70"/>
        <v>0</v>
      </c>
      <c r="P260" s="40">
        <f t="shared" si="71"/>
        <v>0</v>
      </c>
      <c r="Q260" s="30">
        <f t="shared" si="72"/>
        <v>0</v>
      </c>
      <c r="R260" s="145"/>
      <c r="S260" s="145"/>
      <c r="T260" s="145"/>
      <c r="U260" s="145"/>
      <c r="V260" s="145"/>
      <c r="W260" s="145"/>
      <c r="X260" s="145"/>
      <c r="Y260" s="145"/>
      <c r="Z260" s="145"/>
      <c r="AA260" s="145"/>
      <c r="AB260" s="145"/>
      <c r="AC260" s="145"/>
      <c r="AD260" s="145"/>
      <c r="AE260" s="145"/>
      <c r="AF260" s="145"/>
      <c r="AG260" s="145"/>
      <c r="AH260" s="145"/>
      <c r="AI260" s="145"/>
      <c r="AJ260" s="145"/>
      <c r="AK260" s="143"/>
      <c r="AL260" s="143"/>
      <c r="AM260" s="143"/>
      <c r="AN260" s="143"/>
      <c r="AO260" s="143"/>
      <c r="AP260" s="143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3"/>
      <c r="BB260" s="143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3"/>
      <c r="BN260" s="143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3"/>
      <c r="BZ260" s="143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3"/>
      <c r="CM260" s="143"/>
      <c r="CN260" s="143"/>
      <c r="CO260" s="143"/>
      <c r="CP260" s="143"/>
      <c r="CQ260" s="143"/>
      <c r="CR260" s="143"/>
      <c r="CS260" s="143"/>
      <c r="CT260" s="143"/>
      <c r="CU260" s="143"/>
      <c r="CV260" s="143"/>
      <c r="CW260" s="143"/>
      <c r="CX260" s="143"/>
      <c r="CY260" s="143"/>
      <c r="CZ260" s="143"/>
      <c r="DA260" s="143"/>
      <c r="DB260" s="143"/>
      <c r="DC260" s="143"/>
      <c r="DD260" s="143"/>
      <c r="DE260" s="143"/>
      <c r="DF260" s="143"/>
      <c r="DG260" s="143"/>
      <c r="DH260" s="143"/>
      <c r="DI260" s="143"/>
      <c r="DJ260" s="143"/>
      <c r="DK260" s="143"/>
      <c r="DL260" s="143"/>
      <c r="DM260" s="143"/>
      <c r="DN260" s="143"/>
      <c r="DO260" s="143"/>
      <c r="DP260" s="143"/>
      <c r="DQ260" s="143"/>
      <c r="DR260" s="143"/>
      <c r="DS260" s="143"/>
      <c r="DT260" s="143"/>
      <c r="DU260" s="143"/>
      <c r="DV260" s="143"/>
      <c r="DW260" s="143"/>
      <c r="DX260" s="143"/>
      <c r="DY260" s="143"/>
      <c r="DZ260" s="143"/>
      <c r="EA260" s="143"/>
      <c r="EB260" s="143"/>
      <c r="EC260" s="143"/>
      <c r="ED260" s="143"/>
      <c r="EE260" s="143"/>
      <c r="EF260" s="143"/>
      <c r="EG260" s="143"/>
      <c r="EH260" s="143"/>
      <c r="EI260" s="143"/>
      <c r="EJ260" s="143"/>
      <c r="EK260" s="143"/>
      <c r="EL260" s="143"/>
      <c r="EM260" s="143"/>
      <c r="EN260" s="143"/>
      <c r="EO260" s="143"/>
      <c r="EP260" s="143"/>
      <c r="EQ260" s="143"/>
      <c r="ER260" s="143"/>
      <c r="ES260" s="143"/>
      <c r="ET260" s="143"/>
      <c r="EU260" s="143"/>
      <c r="EV260" s="143"/>
      <c r="EW260" s="143"/>
      <c r="EX260" s="143"/>
      <c r="EY260" s="143"/>
      <c r="EZ260" s="143"/>
      <c r="FA260" s="143"/>
      <c r="FB260" s="143"/>
      <c r="FC260" s="143"/>
    </row>
    <row r="261" spans="1:159" s="73" customFormat="1">
      <c r="A261" s="74" t="str">
        <f>IF(F261&lt;&gt;"",1+MAX($A$2:A260),"")</f>
        <v/>
      </c>
      <c r="B261" s="32"/>
      <c r="C261" s="36"/>
      <c r="D261" s="114" t="s">
        <v>158</v>
      </c>
      <c r="E261" s="115">
        <v>20</v>
      </c>
      <c r="F261" s="115"/>
      <c r="G261" s="116"/>
      <c r="H261" s="117" t="s">
        <v>39</v>
      </c>
      <c r="I261" s="37">
        <v>0</v>
      </c>
      <c r="J261" s="38">
        <f t="shared" si="67"/>
        <v>0</v>
      </c>
      <c r="K261" s="39">
        <v>0</v>
      </c>
      <c r="L261" s="40">
        <f t="shared" si="68"/>
        <v>0</v>
      </c>
      <c r="M261" s="40">
        <f t="shared" si="69"/>
        <v>0</v>
      </c>
      <c r="N261" s="40">
        <v>0</v>
      </c>
      <c r="O261" s="40">
        <f t="shared" si="70"/>
        <v>0</v>
      </c>
      <c r="P261" s="40">
        <f t="shared" si="71"/>
        <v>0</v>
      </c>
      <c r="Q261" s="30">
        <f t="shared" si="72"/>
        <v>0</v>
      </c>
      <c r="R261" s="145"/>
      <c r="S261" s="145"/>
      <c r="T261" s="145"/>
      <c r="U261" s="145"/>
      <c r="V261" s="145"/>
      <c r="W261" s="145"/>
      <c r="X261" s="145"/>
      <c r="Y261" s="145"/>
      <c r="Z261" s="145"/>
      <c r="AA261" s="145"/>
      <c r="AB261" s="145"/>
      <c r="AC261" s="145"/>
      <c r="AD261" s="145"/>
      <c r="AE261" s="145"/>
      <c r="AF261" s="145"/>
      <c r="AG261" s="145"/>
      <c r="AH261" s="145"/>
      <c r="AI261" s="145"/>
      <c r="AJ261" s="145"/>
      <c r="AK261" s="143"/>
      <c r="AL261" s="143"/>
      <c r="AM261" s="143"/>
      <c r="AN261" s="143"/>
      <c r="AO261" s="143"/>
      <c r="AP261" s="143"/>
      <c r="AQ261" s="143"/>
      <c r="AR261" s="143"/>
      <c r="AS261" s="143"/>
      <c r="AT261" s="143"/>
      <c r="AU261" s="143"/>
      <c r="AV261" s="143"/>
      <c r="AW261" s="143"/>
      <c r="AX261" s="143"/>
      <c r="AY261" s="143"/>
      <c r="AZ261" s="143"/>
      <c r="BA261" s="143"/>
      <c r="BB261" s="143"/>
      <c r="BC261" s="143"/>
      <c r="BD261" s="143"/>
      <c r="BE261" s="143"/>
      <c r="BF261" s="143"/>
      <c r="BG261" s="143"/>
      <c r="BH261" s="143"/>
      <c r="BI261" s="143"/>
      <c r="BJ261" s="143"/>
      <c r="BK261" s="143"/>
      <c r="BL261" s="143"/>
      <c r="BM261" s="143"/>
      <c r="BN261" s="143"/>
      <c r="BO261" s="143"/>
      <c r="BP261" s="143"/>
      <c r="BQ261" s="143"/>
      <c r="BR261" s="143"/>
      <c r="BS261" s="143"/>
      <c r="BT261" s="143"/>
      <c r="BU261" s="143"/>
      <c r="BV261" s="143"/>
      <c r="BW261" s="143"/>
      <c r="BX261" s="143"/>
      <c r="BY261" s="143"/>
      <c r="BZ261" s="143"/>
      <c r="CA261" s="143"/>
      <c r="CB261" s="143"/>
      <c r="CC261" s="143"/>
      <c r="CD261" s="143"/>
      <c r="CE261" s="143"/>
      <c r="CF261" s="143"/>
      <c r="CG261" s="143"/>
      <c r="CH261" s="143"/>
      <c r="CI261" s="143"/>
      <c r="CJ261" s="143"/>
      <c r="CK261" s="143"/>
      <c r="CL261" s="143"/>
      <c r="CM261" s="143"/>
      <c r="CN261" s="143"/>
      <c r="CO261" s="143"/>
      <c r="CP261" s="143"/>
      <c r="CQ261" s="143"/>
      <c r="CR261" s="143"/>
      <c r="CS261" s="143"/>
      <c r="CT261" s="143"/>
      <c r="CU261" s="143"/>
      <c r="CV261" s="143"/>
      <c r="CW261" s="143"/>
      <c r="CX261" s="143"/>
      <c r="CY261" s="143"/>
      <c r="CZ261" s="143"/>
      <c r="DA261" s="143"/>
      <c r="DB261" s="143"/>
      <c r="DC261" s="143"/>
      <c r="DD261" s="143"/>
      <c r="DE261" s="143"/>
      <c r="DF261" s="143"/>
      <c r="DG261" s="143"/>
      <c r="DH261" s="143"/>
      <c r="DI261" s="143"/>
      <c r="DJ261" s="143"/>
      <c r="DK261" s="143"/>
      <c r="DL261" s="143"/>
      <c r="DM261" s="143"/>
      <c r="DN261" s="143"/>
      <c r="DO261" s="143"/>
      <c r="DP261" s="143"/>
      <c r="DQ261" s="143"/>
      <c r="DR261" s="143"/>
      <c r="DS261" s="143"/>
      <c r="DT261" s="143"/>
      <c r="DU261" s="143"/>
      <c r="DV261" s="143"/>
      <c r="DW261" s="143"/>
      <c r="DX261" s="143"/>
      <c r="DY261" s="143"/>
      <c r="DZ261" s="143"/>
      <c r="EA261" s="143"/>
      <c r="EB261" s="143"/>
      <c r="EC261" s="143"/>
      <c r="ED261" s="143"/>
      <c r="EE261" s="143"/>
      <c r="EF261" s="143"/>
      <c r="EG261" s="143"/>
      <c r="EH261" s="143"/>
      <c r="EI261" s="143"/>
      <c r="EJ261" s="143"/>
      <c r="EK261" s="143"/>
      <c r="EL261" s="143"/>
      <c r="EM261" s="143"/>
      <c r="EN261" s="143"/>
      <c r="EO261" s="143"/>
      <c r="EP261" s="143"/>
      <c r="EQ261" s="143"/>
      <c r="ER261" s="143"/>
      <c r="ES261" s="143"/>
      <c r="ET261" s="143"/>
      <c r="EU261" s="143"/>
      <c r="EV261" s="143"/>
      <c r="EW261" s="143"/>
      <c r="EX261" s="143"/>
      <c r="EY261" s="143"/>
      <c r="EZ261" s="143"/>
      <c r="FA261" s="143"/>
      <c r="FB261" s="143"/>
      <c r="FC261" s="143"/>
    </row>
    <row r="262" spans="1:159" s="73" customFormat="1">
      <c r="A262" s="74">
        <f>IF(F262&lt;&gt;"",1+MAX($A$2:A261),"")</f>
        <v>205</v>
      </c>
      <c r="B262" s="32"/>
      <c r="C262" s="36"/>
      <c r="D262" s="119" t="s">
        <v>151</v>
      </c>
      <c r="E262" s="120">
        <f>157+157+121</f>
        <v>435</v>
      </c>
      <c r="F262" s="63">
        <v>0.1</v>
      </c>
      <c r="G262" s="64">
        <f t="shared" ref="G262:G271" si="75">E262*(1+F262)</f>
        <v>478.50000000000006</v>
      </c>
      <c r="H262" s="71" t="s">
        <v>37</v>
      </c>
      <c r="I262" s="37">
        <v>0</v>
      </c>
      <c r="J262" s="38">
        <f t="shared" si="67"/>
        <v>0</v>
      </c>
      <c r="K262" s="39">
        <v>0</v>
      </c>
      <c r="L262" s="40">
        <f t="shared" si="68"/>
        <v>0</v>
      </c>
      <c r="M262" s="40">
        <f t="shared" si="69"/>
        <v>0</v>
      </c>
      <c r="N262" s="40">
        <v>0</v>
      </c>
      <c r="O262" s="40">
        <f t="shared" si="70"/>
        <v>0</v>
      </c>
      <c r="P262" s="40">
        <f t="shared" si="71"/>
        <v>0</v>
      </c>
      <c r="Q262" s="30">
        <f t="shared" si="72"/>
        <v>0</v>
      </c>
      <c r="R262" s="145"/>
      <c r="S262" s="145"/>
      <c r="T262" s="145"/>
      <c r="U262" s="145"/>
      <c r="V262" s="145"/>
      <c r="W262" s="145"/>
      <c r="X262" s="145"/>
      <c r="Y262" s="145"/>
      <c r="Z262" s="145"/>
      <c r="AA262" s="145"/>
      <c r="AB262" s="145"/>
      <c r="AC262" s="145"/>
      <c r="AD262" s="145"/>
      <c r="AE262" s="145"/>
      <c r="AF262" s="145"/>
      <c r="AG262" s="145"/>
      <c r="AH262" s="145"/>
      <c r="AI262" s="145"/>
      <c r="AJ262" s="145"/>
      <c r="AK262" s="143"/>
      <c r="AL262" s="143"/>
      <c r="AM262" s="143"/>
      <c r="AN262" s="143"/>
      <c r="AO262" s="143"/>
      <c r="AP262" s="143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3"/>
      <c r="BB262" s="143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3"/>
      <c r="BN262" s="143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3"/>
      <c r="BZ262" s="143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3"/>
      <c r="CM262" s="143"/>
      <c r="CN262" s="143"/>
      <c r="CO262" s="143"/>
      <c r="CP262" s="143"/>
      <c r="CQ262" s="143"/>
      <c r="CR262" s="143"/>
      <c r="CS262" s="143"/>
      <c r="CT262" s="143"/>
      <c r="CU262" s="143"/>
      <c r="CV262" s="143"/>
      <c r="CW262" s="143"/>
      <c r="CX262" s="143"/>
      <c r="CY262" s="143"/>
      <c r="CZ262" s="143"/>
      <c r="DA262" s="143"/>
      <c r="DB262" s="143"/>
      <c r="DC262" s="143"/>
      <c r="DD262" s="143"/>
      <c r="DE262" s="143"/>
      <c r="DF262" s="143"/>
      <c r="DG262" s="143"/>
      <c r="DH262" s="143"/>
      <c r="DI262" s="143"/>
      <c r="DJ262" s="143"/>
      <c r="DK262" s="143"/>
      <c r="DL262" s="143"/>
      <c r="DM262" s="143"/>
      <c r="DN262" s="143"/>
      <c r="DO262" s="143"/>
      <c r="DP262" s="143"/>
      <c r="DQ262" s="143"/>
      <c r="DR262" s="143"/>
      <c r="DS262" s="143"/>
      <c r="DT262" s="143"/>
      <c r="DU262" s="143"/>
      <c r="DV262" s="143"/>
      <c r="DW262" s="143"/>
      <c r="DX262" s="143"/>
      <c r="DY262" s="143"/>
      <c r="DZ262" s="143"/>
      <c r="EA262" s="143"/>
      <c r="EB262" s="143"/>
      <c r="EC262" s="143"/>
      <c r="ED262" s="143"/>
      <c r="EE262" s="143"/>
      <c r="EF262" s="143"/>
      <c r="EG262" s="143"/>
      <c r="EH262" s="143"/>
      <c r="EI262" s="143"/>
      <c r="EJ262" s="143"/>
      <c r="EK262" s="143"/>
      <c r="EL262" s="143"/>
      <c r="EM262" s="143"/>
      <c r="EN262" s="143"/>
      <c r="EO262" s="143"/>
      <c r="EP262" s="143"/>
      <c r="EQ262" s="143"/>
      <c r="ER262" s="143"/>
      <c r="ES262" s="143"/>
      <c r="ET262" s="143"/>
      <c r="EU262" s="143"/>
      <c r="EV262" s="143"/>
      <c r="EW262" s="143"/>
      <c r="EX262" s="143"/>
      <c r="EY262" s="143"/>
      <c r="EZ262" s="143"/>
      <c r="FA262" s="143"/>
      <c r="FB262" s="143"/>
      <c r="FC262" s="143"/>
    </row>
    <row r="263" spans="1:159" s="73" customFormat="1">
      <c r="A263" s="74">
        <f>IF(F263&lt;&gt;"",1+MAX($A$2:A262),"")</f>
        <v>206</v>
      </c>
      <c r="B263" s="32"/>
      <c r="C263" s="36"/>
      <c r="D263" s="121" t="s">
        <v>107</v>
      </c>
      <c r="E263" s="120">
        <f>ROUNDUP(E262/32,0)</f>
        <v>14</v>
      </c>
      <c r="F263" s="63">
        <v>0</v>
      </c>
      <c r="G263" s="64">
        <f t="shared" si="75"/>
        <v>14</v>
      </c>
      <c r="H263" s="65" t="s">
        <v>38</v>
      </c>
      <c r="I263" s="37">
        <v>0</v>
      </c>
      <c r="J263" s="38">
        <f t="shared" si="67"/>
        <v>0</v>
      </c>
      <c r="K263" s="39">
        <v>0</v>
      </c>
      <c r="L263" s="40">
        <f t="shared" si="68"/>
        <v>0</v>
      </c>
      <c r="M263" s="40">
        <f t="shared" si="69"/>
        <v>0</v>
      </c>
      <c r="N263" s="40">
        <v>0</v>
      </c>
      <c r="O263" s="40">
        <f t="shared" si="70"/>
        <v>0</v>
      </c>
      <c r="P263" s="40">
        <f t="shared" si="71"/>
        <v>0</v>
      </c>
      <c r="Q263" s="30">
        <f t="shared" si="72"/>
        <v>0</v>
      </c>
      <c r="R263" s="145"/>
      <c r="S263" s="145"/>
      <c r="T263" s="145"/>
      <c r="U263" s="145"/>
      <c r="V263" s="145"/>
      <c r="W263" s="145"/>
      <c r="X263" s="145"/>
      <c r="Y263" s="145"/>
      <c r="Z263" s="145"/>
      <c r="AA263" s="145"/>
      <c r="AB263" s="145"/>
      <c r="AC263" s="145"/>
      <c r="AD263" s="145"/>
      <c r="AE263" s="145"/>
      <c r="AF263" s="145"/>
      <c r="AG263" s="145"/>
      <c r="AH263" s="145"/>
      <c r="AI263" s="145"/>
      <c r="AJ263" s="145"/>
      <c r="AK263" s="143"/>
      <c r="AL263" s="143"/>
      <c r="AM263" s="143"/>
      <c r="AN263" s="143"/>
      <c r="AO263" s="143"/>
      <c r="AP263" s="143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3"/>
      <c r="BB263" s="143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3"/>
      <c r="BN263" s="143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3"/>
      <c r="BZ263" s="143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3"/>
      <c r="CM263" s="143"/>
      <c r="CN263" s="143"/>
      <c r="CO263" s="143"/>
      <c r="CP263" s="143"/>
      <c r="CQ263" s="143"/>
      <c r="CR263" s="143"/>
      <c r="CS263" s="143"/>
      <c r="CT263" s="143"/>
      <c r="CU263" s="143"/>
      <c r="CV263" s="143"/>
      <c r="CW263" s="143"/>
      <c r="CX263" s="143"/>
      <c r="CY263" s="143"/>
      <c r="CZ263" s="143"/>
      <c r="DA263" s="143"/>
      <c r="DB263" s="143"/>
      <c r="DC263" s="143"/>
      <c r="DD263" s="143"/>
      <c r="DE263" s="143"/>
      <c r="DF263" s="143"/>
      <c r="DG263" s="143"/>
      <c r="DH263" s="143"/>
      <c r="DI263" s="143"/>
      <c r="DJ263" s="143"/>
      <c r="DK263" s="143"/>
      <c r="DL263" s="143"/>
      <c r="DM263" s="143"/>
      <c r="DN263" s="143"/>
      <c r="DO263" s="143"/>
      <c r="DP263" s="143"/>
      <c r="DQ263" s="143"/>
      <c r="DR263" s="143"/>
      <c r="DS263" s="143"/>
      <c r="DT263" s="143"/>
      <c r="DU263" s="143"/>
      <c r="DV263" s="143"/>
      <c r="DW263" s="143"/>
      <c r="DX263" s="143"/>
      <c r="DY263" s="143"/>
      <c r="DZ263" s="143"/>
      <c r="EA263" s="143"/>
      <c r="EB263" s="143"/>
      <c r="EC263" s="143"/>
      <c r="ED263" s="143"/>
      <c r="EE263" s="143"/>
      <c r="EF263" s="143"/>
      <c r="EG263" s="143"/>
      <c r="EH263" s="143"/>
      <c r="EI263" s="143"/>
      <c r="EJ263" s="143"/>
      <c r="EK263" s="143"/>
      <c r="EL263" s="143"/>
      <c r="EM263" s="143"/>
      <c r="EN263" s="143"/>
      <c r="EO263" s="143"/>
      <c r="EP263" s="143"/>
      <c r="EQ263" s="143"/>
      <c r="ER263" s="143"/>
      <c r="ES263" s="143"/>
      <c r="ET263" s="143"/>
      <c r="EU263" s="143"/>
      <c r="EV263" s="143"/>
      <c r="EW263" s="143"/>
      <c r="EX263" s="143"/>
      <c r="EY263" s="143"/>
      <c r="EZ263" s="143"/>
      <c r="FA263" s="143"/>
      <c r="FB263" s="143"/>
      <c r="FC263" s="143"/>
    </row>
    <row r="264" spans="1:159" s="73" customFormat="1">
      <c r="A264" s="74">
        <f>IF(F264&lt;&gt;"",1+MAX($A$2:A263),"")</f>
        <v>207</v>
      </c>
      <c r="B264" s="32"/>
      <c r="C264" s="36"/>
      <c r="D264" s="121" t="s">
        <v>110</v>
      </c>
      <c r="E264" s="120">
        <f>ROUNDUP(E262*1.33,0)</f>
        <v>579</v>
      </c>
      <c r="F264" s="63">
        <v>0</v>
      </c>
      <c r="G264" s="64">
        <f t="shared" si="75"/>
        <v>579</v>
      </c>
      <c r="H264" s="65" t="s">
        <v>38</v>
      </c>
      <c r="I264" s="37">
        <v>0</v>
      </c>
      <c r="J264" s="38">
        <f t="shared" si="67"/>
        <v>0</v>
      </c>
      <c r="K264" s="39">
        <v>0</v>
      </c>
      <c r="L264" s="40">
        <f t="shared" si="68"/>
        <v>0</v>
      </c>
      <c r="M264" s="40">
        <f t="shared" si="69"/>
        <v>0</v>
      </c>
      <c r="N264" s="40">
        <v>0</v>
      </c>
      <c r="O264" s="40">
        <f t="shared" si="70"/>
        <v>0</v>
      </c>
      <c r="P264" s="40">
        <f t="shared" si="71"/>
        <v>0</v>
      </c>
      <c r="Q264" s="30">
        <f t="shared" si="72"/>
        <v>0</v>
      </c>
      <c r="R264" s="145"/>
      <c r="S264" s="145"/>
      <c r="T264" s="145"/>
      <c r="U264" s="145"/>
      <c r="V264" s="145"/>
      <c r="W264" s="145"/>
      <c r="X264" s="145"/>
      <c r="Y264" s="145"/>
      <c r="Z264" s="145"/>
      <c r="AA264" s="145"/>
      <c r="AB264" s="145"/>
      <c r="AC264" s="145"/>
      <c r="AD264" s="145"/>
      <c r="AE264" s="145"/>
      <c r="AF264" s="145"/>
      <c r="AG264" s="145"/>
      <c r="AH264" s="145"/>
      <c r="AI264" s="145"/>
      <c r="AJ264" s="145"/>
      <c r="AK264" s="143"/>
      <c r="AL264" s="143"/>
      <c r="AM264" s="143"/>
      <c r="AN264" s="143"/>
      <c r="AO264" s="143"/>
      <c r="AP264" s="143"/>
      <c r="AQ264" s="143"/>
      <c r="AR264" s="143"/>
      <c r="AS264" s="143"/>
      <c r="AT264" s="143"/>
      <c r="AU264" s="143"/>
      <c r="AV264" s="143"/>
      <c r="AW264" s="143"/>
      <c r="AX264" s="143"/>
      <c r="AY264" s="143"/>
      <c r="AZ264" s="143"/>
      <c r="BA264" s="143"/>
      <c r="BB264" s="143"/>
      <c r="BC264" s="143"/>
      <c r="BD264" s="143"/>
      <c r="BE264" s="143"/>
      <c r="BF264" s="143"/>
      <c r="BG264" s="143"/>
      <c r="BH264" s="143"/>
      <c r="BI264" s="143"/>
      <c r="BJ264" s="143"/>
      <c r="BK264" s="143"/>
      <c r="BL264" s="143"/>
      <c r="BM264" s="143"/>
      <c r="BN264" s="143"/>
      <c r="BO264" s="143"/>
      <c r="BP264" s="143"/>
      <c r="BQ264" s="143"/>
      <c r="BR264" s="143"/>
      <c r="BS264" s="143"/>
      <c r="BT264" s="143"/>
      <c r="BU264" s="143"/>
      <c r="BV264" s="143"/>
      <c r="BW264" s="143"/>
      <c r="BX264" s="143"/>
      <c r="BY264" s="143"/>
      <c r="BZ264" s="143"/>
      <c r="CA264" s="143"/>
      <c r="CB264" s="143"/>
      <c r="CC264" s="143"/>
      <c r="CD264" s="143"/>
      <c r="CE264" s="143"/>
      <c r="CF264" s="143"/>
      <c r="CG264" s="143"/>
      <c r="CH264" s="143"/>
      <c r="CI264" s="143"/>
      <c r="CJ264" s="143"/>
      <c r="CK264" s="143"/>
      <c r="CL264" s="143"/>
      <c r="CM264" s="143"/>
      <c r="CN264" s="143"/>
      <c r="CO264" s="143"/>
      <c r="CP264" s="143"/>
      <c r="CQ264" s="143"/>
      <c r="CR264" s="143"/>
      <c r="CS264" s="143"/>
      <c r="CT264" s="143"/>
      <c r="CU264" s="143"/>
      <c r="CV264" s="143"/>
      <c r="CW264" s="143"/>
      <c r="CX264" s="143"/>
      <c r="CY264" s="143"/>
      <c r="CZ264" s="143"/>
      <c r="DA264" s="143"/>
      <c r="DB264" s="143"/>
      <c r="DC264" s="143"/>
      <c r="DD264" s="143"/>
      <c r="DE264" s="143"/>
      <c r="DF264" s="143"/>
      <c r="DG264" s="143"/>
      <c r="DH264" s="143"/>
      <c r="DI264" s="143"/>
      <c r="DJ264" s="143"/>
      <c r="DK264" s="143"/>
      <c r="DL264" s="143"/>
      <c r="DM264" s="143"/>
      <c r="DN264" s="143"/>
      <c r="DO264" s="143"/>
      <c r="DP264" s="143"/>
      <c r="DQ264" s="143"/>
      <c r="DR264" s="143"/>
      <c r="DS264" s="143"/>
      <c r="DT264" s="143"/>
      <c r="DU264" s="143"/>
      <c r="DV264" s="143"/>
      <c r="DW264" s="143"/>
      <c r="DX264" s="143"/>
      <c r="DY264" s="143"/>
      <c r="DZ264" s="143"/>
      <c r="EA264" s="143"/>
      <c r="EB264" s="143"/>
      <c r="EC264" s="143"/>
      <c r="ED264" s="143"/>
      <c r="EE264" s="143"/>
      <c r="EF264" s="143"/>
      <c r="EG264" s="143"/>
      <c r="EH264" s="143"/>
      <c r="EI264" s="143"/>
      <c r="EJ264" s="143"/>
      <c r="EK264" s="143"/>
      <c r="EL264" s="143"/>
      <c r="EM264" s="143"/>
      <c r="EN264" s="143"/>
      <c r="EO264" s="143"/>
      <c r="EP264" s="143"/>
      <c r="EQ264" s="143"/>
      <c r="ER264" s="143"/>
      <c r="ES264" s="143"/>
      <c r="ET264" s="143"/>
      <c r="EU264" s="143"/>
      <c r="EV264" s="143"/>
      <c r="EW264" s="143"/>
      <c r="EX264" s="143"/>
      <c r="EY264" s="143"/>
      <c r="EZ264" s="143"/>
      <c r="FA264" s="143"/>
      <c r="FB264" s="143"/>
      <c r="FC264" s="143"/>
    </row>
    <row r="265" spans="1:159" s="73" customFormat="1">
      <c r="A265" s="74">
        <f>IF(F265&lt;&gt;"",1+MAX($A$2:A264),"")</f>
        <v>208</v>
      </c>
      <c r="B265" s="32"/>
      <c r="C265" s="36"/>
      <c r="D265" s="121" t="s">
        <v>111</v>
      </c>
      <c r="E265" s="120">
        <f>ROUNDUP(E263*16,0)</f>
        <v>224</v>
      </c>
      <c r="F265" s="63">
        <v>0.05</v>
      </c>
      <c r="G265" s="64">
        <f t="shared" si="75"/>
        <v>235.20000000000002</v>
      </c>
      <c r="H265" s="65" t="s">
        <v>39</v>
      </c>
      <c r="I265" s="37">
        <v>0</v>
      </c>
      <c r="J265" s="38">
        <f t="shared" si="67"/>
        <v>0</v>
      </c>
      <c r="K265" s="39">
        <v>0</v>
      </c>
      <c r="L265" s="40">
        <f t="shared" si="68"/>
        <v>0</v>
      </c>
      <c r="M265" s="40">
        <f t="shared" si="69"/>
        <v>0</v>
      </c>
      <c r="N265" s="40">
        <v>0</v>
      </c>
      <c r="O265" s="40">
        <f t="shared" si="70"/>
        <v>0</v>
      </c>
      <c r="P265" s="40">
        <f t="shared" si="71"/>
        <v>0</v>
      </c>
      <c r="Q265" s="30">
        <f t="shared" si="72"/>
        <v>0</v>
      </c>
      <c r="R265" s="145"/>
      <c r="S265" s="145"/>
      <c r="T265" s="145"/>
      <c r="U265" s="145"/>
      <c r="V265" s="145"/>
      <c r="W265" s="145"/>
      <c r="X265" s="145"/>
      <c r="Y265" s="145"/>
      <c r="Z265" s="145"/>
      <c r="AA265" s="145"/>
      <c r="AB265" s="145"/>
      <c r="AC265" s="145"/>
      <c r="AD265" s="145"/>
      <c r="AE265" s="145"/>
      <c r="AF265" s="145"/>
      <c r="AG265" s="145"/>
      <c r="AH265" s="145"/>
      <c r="AI265" s="145"/>
      <c r="AJ265" s="145"/>
      <c r="AK265" s="143"/>
      <c r="AL265" s="143"/>
      <c r="AM265" s="143"/>
      <c r="AN265" s="143"/>
      <c r="AO265" s="143"/>
      <c r="AP265" s="143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3"/>
      <c r="BB265" s="143"/>
      <c r="BC265" s="143"/>
      <c r="BD265" s="143"/>
      <c r="BE265" s="143"/>
      <c r="BF265" s="143"/>
      <c r="BG265" s="143"/>
      <c r="BH265" s="143"/>
      <c r="BI265" s="143"/>
      <c r="BJ265" s="143"/>
      <c r="BK265" s="143"/>
      <c r="BL265" s="143"/>
      <c r="BM265" s="143"/>
      <c r="BN265" s="143"/>
      <c r="BO265" s="143"/>
      <c r="BP265" s="143"/>
      <c r="BQ265" s="143"/>
      <c r="BR265" s="143"/>
      <c r="BS265" s="143"/>
      <c r="BT265" s="143"/>
      <c r="BU265" s="143"/>
      <c r="BV265" s="143"/>
      <c r="BW265" s="143"/>
      <c r="BX265" s="143"/>
      <c r="BY265" s="143"/>
      <c r="BZ265" s="143"/>
      <c r="CA265" s="143"/>
      <c r="CB265" s="143"/>
      <c r="CC265" s="143"/>
      <c r="CD265" s="143"/>
      <c r="CE265" s="143"/>
      <c r="CF265" s="143"/>
      <c r="CG265" s="143"/>
      <c r="CH265" s="143"/>
      <c r="CI265" s="143"/>
      <c r="CJ265" s="143"/>
      <c r="CK265" s="143"/>
      <c r="CL265" s="143"/>
      <c r="CM265" s="143"/>
      <c r="CN265" s="143"/>
      <c r="CO265" s="143"/>
      <c r="CP265" s="143"/>
      <c r="CQ265" s="143"/>
      <c r="CR265" s="143"/>
      <c r="CS265" s="143"/>
      <c r="CT265" s="143"/>
      <c r="CU265" s="143"/>
      <c r="CV265" s="143"/>
      <c r="CW265" s="143"/>
      <c r="CX265" s="143"/>
      <c r="CY265" s="143"/>
      <c r="CZ265" s="143"/>
      <c r="DA265" s="143"/>
      <c r="DB265" s="143"/>
      <c r="DC265" s="143"/>
      <c r="DD265" s="143"/>
      <c r="DE265" s="143"/>
      <c r="DF265" s="143"/>
      <c r="DG265" s="143"/>
      <c r="DH265" s="143"/>
      <c r="DI265" s="143"/>
      <c r="DJ265" s="143"/>
      <c r="DK265" s="143"/>
      <c r="DL265" s="143"/>
      <c r="DM265" s="143"/>
      <c r="DN265" s="143"/>
      <c r="DO265" s="143"/>
      <c r="DP265" s="143"/>
      <c r="DQ265" s="143"/>
      <c r="DR265" s="143"/>
      <c r="DS265" s="143"/>
      <c r="DT265" s="143"/>
      <c r="DU265" s="143"/>
      <c r="DV265" s="143"/>
      <c r="DW265" s="143"/>
      <c r="DX265" s="143"/>
      <c r="DY265" s="143"/>
      <c r="DZ265" s="143"/>
      <c r="EA265" s="143"/>
      <c r="EB265" s="143"/>
      <c r="EC265" s="143"/>
      <c r="ED265" s="143"/>
      <c r="EE265" s="143"/>
      <c r="EF265" s="143"/>
      <c r="EG265" s="143"/>
      <c r="EH265" s="143"/>
      <c r="EI265" s="143"/>
      <c r="EJ265" s="143"/>
      <c r="EK265" s="143"/>
      <c r="EL265" s="143"/>
      <c r="EM265" s="143"/>
      <c r="EN265" s="143"/>
      <c r="EO265" s="143"/>
      <c r="EP265" s="143"/>
      <c r="EQ265" s="143"/>
      <c r="ER265" s="143"/>
      <c r="ES265" s="143"/>
      <c r="ET265" s="143"/>
      <c r="EU265" s="143"/>
      <c r="EV265" s="143"/>
      <c r="EW265" s="143"/>
      <c r="EX265" s="143"/>
      <c r="EY265" s="143"/>
      <c r="EZ265" s="143"/>
      <c r="FA265" s="143"/>
      <c r="FB265" s="143"/>
      <c r="FC265" s="143"/>
    </row>
    <row r="266" spans="1:159" s="73" customFormat="1">
      <c r="A266" s="74">
        <f>IF(F266&lt;&gt;"",1+MAX($A$2:A265),"")</f>
        <v>209</v>
      </c>
      <c r="B266" s="32"/>
      <c r="C266" s="36"/>
      <c r="D266" s="121" t="s">
        <v>112</v>
      </c>
      <c r="E266" s="120">
        <f>E262*0.084</f>
        <v>36.54</v>
      </c>
      <c r="F266" s="35">
        <v>0.05</v>
      </c>
      <c r="G266" s="64">
        <f t="shared" si="75"/>
        <v>38.366999999999997</v>
      </c>
      <c r="H266" s="65" t="s">
        <v>113</v>
      </c>
      <c r="I266" s="37">
        <v>0</v>
      </c>
      <c r="J266" s="38">
        <f t="shared" si="67"/>
        <v>0</v>
      </c>
      <c r="K266" s="39">
        <v>0</v>
      </c>
      <c r="L266" s="40">
        <f t="shared" si="68"/>
        <v>0</v>
      </c>
      <c r="M266" s="40">
        <f t="shared" si="69"/>
        <v>0</v>
      </c>
      <c r="N266" s="40">
        <v>0</v>
      </c>
      <c r="O266" s="40">
        <f t="shared" si="70"/>
        <v>0</v>
      </c>
      <c r="P266" s="40">
        <f t="shared" si="71"/>
        <v>0</v>
      </c>
      <c r="Q266" s="30">
        <f t="shared" si="72"/>
        <v>0</v>
      </c>
      <c r="R266" s="145"/>
      <c r="S266" s="145"/>
      <c r="T266" s="145"/>
      <c r="U266" s="145"/>
      <c r="V266" s="145"/>
      <c r="W266" s="145"/>
      <c r="X266" s="145"/>
      <c r="Y266" s="145"/>
      <c r="Z266" s="145"/>
      <c r="AA266" s="145"/>
      <c r="AB266" s="145"/>
      <c r="AC266" s="145"/>
      <c r="AD266" s="145"/>
      <c r="AE266" s="145"/>
      <c r="AF266" s="145"/>
      <c r="AG266" s="145"/>
      <c r="AH266" s="145"/>
      <c r="AI266" s="145"/>
      <c r="AJ266" s="145"/>
      <c r="AK266" s="143"/>
      <c r="AL266" s="143"/>
      <c r="AM266" s="143"/>
      <c r="AN266" s="143"/>
      <c r="AO266" s="143"/>
      <c r="AP266" s="143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3"/>
      <c r="BB266" s="143"/>
      <c r="BC266" s="143"/>
      <c r="BD266" s="143"/>
      <c r="BE266" s="143"/>
      <c r="BF266" s="143"/>
      <c r="BG266" s="143"/>
      <c r="BH266" s="143"/>
      <c r="BI266" s="143"/>
      <c r="BJ266" s="143"/>
      <c r="BK266" s="143"/>
      <c r="BL266" s="143"/>
      <c r="BM266" s="143"/>
      <c r="BN266" s="143"/>
      <c r="BO266" s="143"/>
      <c r="BP266" s="143"/>
      <c r="BQ266" s="143"/>
      <c r="BR266" s="143"/>
      <c r="BS266" s="143"/>
      <c r="BT266" s="143"/>
      <c r="BU266" s="143"/>
      <c r="BV266" s="143"/>
      <c r="BW266" s="143"/>
      <c r="BX266" s="143"/>
      <c r="BY266" s="143"/>
      <c r="BZ266" s="143"/>
      <c r="CA266" s="143"/>
      <c r="CB266" s="143"/>
      <c r="CC266" s="143"/>
      <c r="CD266" s="143"/>
      <c r="CE266" s="143"/>
      <c r="CF266" s="143"/>
      <c r="CG266" s="143"/>
      <c r="CH266" s="143"/>
      <c r="CI266" s="143"/>
      <c r="CJ266" s="143"/>
      <c r="CK266" s="143"/>
      <c r="CL266" s="143"/>
      <c r="CM266" s="143"/>
      <c r="CN266" s="143"/>
      <c r="CO266" s="143"/>
      <c r="CP266" s="143"/>
      <c r="CQ266" s="143"/>
      <c r="CR266" s="143"/>
      <c r="CS266" s="143"/>
      <c r="CT266" s="143"/>
      <c r="CU266" s="143"/>
      <c r="CV266" s="143"/>
      <c r="CW266" s="143"/>
      <c r="CX266" s="143"/>
      <c r="CY266" s="143"/>
      <c r="CZ266" s="143"/>
      <c r="DA266" s="143"/>
      <c r="DB266" s="143"/>
      <c r="DC266" s="143"/>
      <c r="DD266" s="143"/>
      <c r="DE266" s="143"/>
      <c r="DF266" s="143"/>
      <c r="DG266" s="143"/>
      <c r="DH266" s="143"/>
      <c r="DI266" s="143"/>
      <c r="DJ266" s="143"/>
      <c r="DK266" s="143"/>
      <c r="DL266" s="143"/>
      <c r="DM266" s="143"/>
      <c r="DN266" s="143"/>
      <c r="DO266" s="143"/>
      <c r="DP266" s="143"/>
      <c r="DQ266" s="143"/>
      <c r="DR266" s="143"/>
      <c r="DS266" s="143"/>
      <c r="DT266" s="143"/>
      <c r="DU266" s="143"/>
      <c r="DV266" s="143"/>
      <c r="DW266" s="143"/>
      <c r="DX266" s="143"/>
      <c r="DY266" s="143"/>
      <c r="DZ266" s="143"/>
      <c r="EA266" s="143"/>
      <c r="EB266" s="143"/>
      <c r="EC266" s="143"/>
      <c r="ED266" s="143"/>
      <c r="EE266" s="143"/>
      <c r="EF266" s="143"/>
      <c r="EG266" s="143"/>
      <c r="EH266" s="143"/>
      <c r="EI266" s="143"/>
      <c r="EJ266" s="143"/>
      <c r="EK266" s="143"/>
      <c r="EL266" s="143"/>
      <c r="EM266" s="143"/>
      <c r="EN266" s="143"/>
      <c r="EO266" s="143"/>
      <c r="EP266" s="143"/>
      <c r="EQ266" s="143"/>
      <c r="ER266" s="143"/>
      <c r="ES266" s="143"/>
      <c r="ET266" s="143"/>
      <c r="EU266" s="143"/>
      <c r="EV266" s="143"/>
      <c r="EW266" s="143"/>
      <c r="EX266" s="143"/>
      <c r="EY266" s="143"/>
      <c r="EZ266" s="143"/>
      <c r="FA266" s="143"/>
      <c r="FB266" s="143"/>
      <c r="FC266" s="143"/>
    </row>
    <row r="267" spans="1:159" s="73" customFormat="1">
      <c r="A267" s="74">
        <f>IF(F267&lt;&gt;"",1+MAX($A$2:A266),"")</f>
        <v>210</v>
      </c>
      <c r="B267" s="32"/>
      <c r="C267" s="36"/>
      <c r="D267" s="119" t="s">
        <v>153</v>
      </c>
      <c r="E267" s="120">
        <v>435</v>
      </c>
      <c r="F267" s="63">
        <v>0.1</v>
      </c>
      <c r="G267" s="64">
        <f t="shared" si="75"/>
        <v>478.50000000000006</v>
      </c>
      <c r="H267" s="71" t="s">
        <v>37</v>
      </c>
      <c r="I267" s="37">
        <v>0</v>
      </c>
      <c r="J267" s="38">
        <f t="shared" si="67"/>
        <v>0</v>
      </c>
      <c r="K267" s="39">
        <v>0</v>
      </c>
      <c r="L267" s="40">
        <f t="shared" si="68"/>
        <v>0</v>
      </c>
      <c r="M267" s="40">
        <f t="shared" si="69"/>
        <v>0</v>
      </c>
      <c r="N267" s="40">
        <v>0</v>
      </c>
      <c r="O267" s="40">
        <f t="shared" si="70"/>
        <v>0</v>
      </c>
      <c r="P267" s="40">
        <f t="shared" si="71"/>
        <v>0</v>
      </c>
      <c r="Q267" s="30">
        <f t="shared" si="72"/>
        <v>0</v>
      </c>
      <c r="R267" s="145"/>
      <c r="S267" s="145"/>
      <c r="T267" s="145"/>
      <c r="U267" s="145"/>
      <c r="V267" s="145"/>
      <c r="W267" s="145"/>
      <c r="X267" s="145"/>
      <c r="Y267" s="145"/>
      <c r="Z267" s="145"/>
      <c r="AA267" s="145"/>
      <c r="AB267" s="145"/>
      <c r="AC267" s="145"/>
      <c r="AD267" s="145"/>
      <c r="AE267" s="145"/>
      <c r="AF267" s="145"/>
      <c r="AG267" s="145"/>
      <c r="AH267" s="145"/>
      <c r="AI267" s="145"/>
      <c r="AJ267" s="145"/>
      <c r="AK267" s="143"/>
      <c r="AL267" s="143"/>
      <c r="AM267" s="143"/>
      <c r="AN267" s="143"/>
      <c r="AO267" s="143"/>
      <c r="AP267" s="143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3"/>
      <c r="BB267" s="143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3"/>
      <c r="BN267" s="143"/>
      <c r="BO267" s="143"/>
      <c r="BP267" s="143"/>
      <c r="BQ267" s="143"/>
      <c r="BR267" s="143"/>
      <c r="BS267" s="143"/>
      <c r="BT267" s="143"/>
      <c r="BU267" s="143"/>
      <c r="BV267" s="143"/>
      <c r="BW267" s="143"/>
      <c r="BX267" s="143"/>
      <c r="BY267" s="143"/>
      <c r="BZ267" s="143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3"/>
      <c r="CM267" s="143"/>
      <c r="CN267" s="143"/>
      <c r="CO267" s="143"/>
      <c r="CP267" s="143"/>
      <c r="CQ267" s="143"/>
      <c r="CR267" s="143"/>
      <c r="CS267" s="143"/>
      <c r="CT267" s="143"/>
      <c r="CU267" s="143"/>
      <c r="CV267" s="143"/>
      <c r="CW267" s="143"/>
      <c r="CX267" s="143"/>
      <c r="CY267" s="143"/>
      <c r="CZ267" s="143"/>
      <c r="DA267" s="143"/>
      <c r="DB267" s="143"/>
      <c r="DC267" s="143"/>
      <c r="DD267" s="143"/>
      <c r="DE267" s="143"/>
      <c r="DF267" s="143"/>
      <c r="DG267" s="143"/>
      <c r="DH267" s="143"/>
      <c r="DI267" s="143"/>
      <c r="DJ267" s="143"/>
      <c r="DK267" s="143"/>
      <c r="DL267" s="143"/>
      <c r="DM267" s="143"/>
      <c r="DN267" s="143"/>
      <c r="DO267" s="143"/>
      <c r="DP267" s="143"/>
      <c r="DQ267" s="143"/>
      <c r="DR267" s="143"/>
      <c r="DS267" s="143"/>
      <c r="DT267" s="143"/>
      <c r="DU267" s="143"/>
      <c r="DV267" s="143"/>
      <c r="DW267" s="143"/>
      <c r="DX267" s="143"/>
      <c r="DY267" s="143"/>
      <c r="DZ267" s="143"/>
      <c r="EA267" s="143"/>
      <c r="EB267" s="143"/>
      <c r="EC267" s="143"/>
      <c r="ED267" s="143"/>
      <c r="EE267" s="143"/>
      <c r="EF267" s="143"/>
      <c r="EG267" s="143"/>
      <c r="EH267" s="143"/>
      <c r="EI267" s="143"/>
      <c r="EJ267" s="143"/>
      <c r="EK267" s="143"/>
      <c r="EL267" s="143"/>
      <c r="EM267" s="143"/>
      <c r="EN267" s="143"/>
      <c r="EO267" s="143"/>
      <c r="EP267" s="143"/>
      <c r="EQ267" s="143"/>
      <c r="ER267" s="143"/>
      <c r="ES267" s="143"/>
      <c r="ET267" s="143"/>
      <c r="EU267" s="143"/>
      <c r="EV267" s="143"/>
      <c r="EW267" s="143"/>
      <c r="EX267" s="143"/>
      <c r="EY267" s="143"/>
      <c r="EZ267" s="143"/>
      <c r="FA267" s="143"/>
      <c r="FB267" s="143"/>
      <c r="FC267" s="143"/>
    </row>
    <row r="268" spans="1:159" s="73" customFormat="1">
      <c r="A268" s="74">
        <f>IF(F268&lt;&gt;"",1+MAX($A$2:A267),"")</f>
        <v>211</v>
      </c>
      <c r="B268" s="32"/>
      <c r="C268" s="36"/>
      <c r="D268" s="119" t="s">
        <v>156</v>
      </c>
      <c r="E268" s="120">
        <f>278</f>
        <v>278</v>
      </c>
      <c r="F268" s="63">
        <v>0.1</v>
      </c>
      <c r="G268" s="64">
        <f t="shared" si="75"/>
        <v>305.8</v>
      </c>
      <c r="H268" s="71" t="s">
        <v>37</v>
      </c>
      <c r="I268" s="37">
        <v>0</v>
      </c>
      <c r="J268" s="38">
        <f t="shared" si="67"/>
        <v>0</v>
      </c>
      <c r="K268" s="39">
        <v>0</v>
      </c>
      <c r="L268" s="40">
        <f t="shared" si="68"/>
        <v>0</v>
      </c>
      <c r="M268" s="40">
        <f t="shared" si="69"/>
        <v>0</v>
      </c>
      <c r="N268" s="40">
        <v>0</v>
      </c>
      <c r="O268" s="40">
        <f t="shared" si="70"/>
        <v>0</v>
      </c>
      <c r="P268" s="40">
        <f t="shared" si="71"/>
        <v>0</v>
      </c>
      <c r="Q268" s="30">
        <f t="shared" si="72"/>
        <v>0</v>
      </c>
      <c r="R268" s="145"/>
      <c r="S268" s="145"/>
      <c r="T268" s="145"/>
      <c r="U268" s="145"/>
      <c r="V268" s="145"/>
      <c r="W268" s="145"/>
      <c r="X268" s="145"/>
      <c r="Y268" s="145"/>
      <c r="Z268" s="145"/>
      <c r="AA268" s="145"/>
      <c r="AB268" s="145"/>
      <c r="AC268" s="145"/>
      <c r="AD268" s="145"/>
      <c r="AE268" s="145"/>
      <c r="AF268" s="145"/>
      <c r="AG268" s="145"/>
      <c r="AH268" s="145"/>
      <c r="AI268" s="145"/>
      <c r="AJ268" s="145"/>
      <c r="AK268" s="143"/>
      <c r="AL268" s="143"/>
      <c r="AM268" s="143"/>
      <c r="AN268" s="143"/>
      <c r="AO268" s="143"/>
      <c r="AP268" s="143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3"/>
      <c r="BB268" s="143"/>
      <c r="BC268" s="143"/>
      <c r="BD268" s="143"/>
      <c r="BE268" s="143"/>
      <c r="BF268" s="143"/>
      <c r="BG268" s="143"/>
      <c r="BH268" s="143"/>
      <c r="BI268" s="143"/>
      <c r="BJ268" s="143"/>
      <c r="BK268" s="143"/>
      <c r="BL268" s="143"/>
      <c r="BM268" s="143"/>
      <c r="BN268" s="143"/>
      <c r="BO268" s="143"/>
      <c r="BP268" s="143"/>
      <c r="BQ268" s="143"/>
      <c r="BR268" s="143"/>
      <c r="BS268" s="143"/>
      <c r="BT268" s="143"/>
      <c r="BU268" s="143"/>
      <c r="BV268" s="143"/>
      <c r="BW268" s="143"/>
      <c r="BX268" s="143"/>
      <c r="BY268" s="143"/>
      <c r="BZ268" s="143"/>
      <c r="CA268" s="143"/>
      <c r="CB268" s="143"/>
      <c r="CC268" s="143"/>
      <c r="CD268" s="143"/>
      <c r="CE268" s="143"/>
      <c r="CF268" s="143"/>
      <c r="CG268" s="143"/>
      <c r="CH268" s="143"/>
      <c r="CI268" s="143"/>
      <c r="CJ268" s="143"/>
      <c r="CK268" s="143"/>
      <c r="CL268" s="143"/>
      <c r="CM268" s="143"/>
      <c r="CN268" s="143"/>
      <c r="CO268" s="143"/>
      <c r="CP268" s="143"/>
      <c r="CQ268" s="143"/>
      <c r="CR268" s="143"/>
      <c r="CS268" s="143"/>
      <c r="CT268" s="143"/>
      <c r="CU268" s="143"/>
      <c r="CV268" s="143"/>
      <c r="CW268" s="143"/>
      <c r="CX268" s="143"/>
      <c r="CY268" s="143"/>
      <c r="CZ268" s="143"/>
      <c r="DA268" s="143"/>
      <c r="DB268" s="143"/>
      <c r="DC268" s="143"/>
      <c r="DD268" s="143"/>
      <c r="DE268" s="143"/>
      <c r="DF268" s="143"/>
      <c r="DG268" s="143"/>
      <c r="DH268" s="143"/>
      <c r="DI268" s="143"/>
      <c r="DJ268" s="143"/>
      <c r="DK268" s="143"/>
      <c r="DL268" s="143"/>
      <c r="DM268" s="143"/>
      <c r="DN268" s="143"/>
      <c r="DO268" s="143"/>
      <c r="DP268" s="143"/>
      <c r="DQ268" s="143"/>
      <c r="DR268" s="143"/>
      <c r="DS268" s="143"/>
      <c r="DT268" s="143"/>
      <c r="DU268" s="143"/>
      <c r="DV268" s="143"/>
      <c r="DW268" s="143"/>
      <c r="DX268" s="143"/>
      <c r="DY268" s="143"/>
      <c r="DZ268" s="143"/>
      <c r="EA268" s="143"/>
      <c r="EB268" s="143"/>
      <c r="EC268" s="143"/>
      <c r="ED268" s="143"/>
      <c r="EE268" s="143"/>
      <c r="EF268" s="143"/>
      <c r="EG268" s="143"/>
      <c r="EH268" s="143"/>
      <c r="EI268" s="143"/>
      <c r="EJ268" s="143"/>
      <c r="EK268" s="143"/>
      <c r="EL268" s="143"/>
      <c r="EM268" s="143"/>
      <c r="EN268" s="143"/>
      <c r="EO268" s="143"/>
      <c r="EP268" s="143"/>
      <c r="EQ268" s="143"/>
      <c r="ER268" s="143"/>
      <c r="ES268" s="143"/>
      <c r="ET268" s="143"/>
      <c r="EU268" s="143"/>
      <c r="EV268" s="143"/>
      <c r="EW268" s="143"/>
      <c r="EX268" s="143"/>
      <c r="EY268" s="143"/>
      <c r="EZ268" s="143"/>
      <c r="FA268" s="143"/>
      <c r="FB268" s="143"/>
      <c r="FC268" s="143"/>
    </row>
    <row r="269" spans="1:159" s="73" customFormat="1">
      <c r="A269" s="74">
        <f>IF(F269&lt;&gt;"",1+MAX($A$2:A268),"")</f>
        <v>212</v>
      </c>
      <c r="B269" s="32"/>
      <c r="C269" s="36"/>
      <c r="D269" s="119" t="s">
        <v>157</v>
      </c>
      <c r="E269" s="120">
        <f>E268/2</f>
        <v>139</v>
      </c>
      <c r="F269" s="63">
        <v>0.05</v>
      </c>
      <c r="G269" s="64">
        <f t="shared" si="75"/>
        <v>145.95000000000002</v>
      </c>
      <c r="H269" s="71" t="s">
        <v>39</v>
      </c>
      <c r="I269" s="37">
        <v>0</v>
      </c>
      <c r="J269" s="38">
        <f t="shared" si="67"/>
        <v>0</v>
      </c>
      <c r="K269" s="39">
        <v>0</v>
      </c>
      <c r="L269" s="40">
        <f t="shared" si="68"/>
        <v>0</v>
      </c>
      <c r="M269" s="40">
        <f t="shared" si="69"/>
        <v>0</v>
      </c>
      <c r="N269" s="40">
        <v>0</v>
      </c>
      <c r="O269" s="40">
        <f t="shared" si="70"/>
        <v>0</v>
      </c>
      <c r="P269" s="40">
        <f t="shared" si="71"/>
        <v>0</v>
      </c>
      <c r="Q269" s="30">
        <f t="shared" si="72"/>
        <v>0</v>
      </c>
      <c r="R269" s="145"/>
      <c r="S269" s="145"/>
      <c r="T269" s="145"/>
      <c r="U269" s="145"/>
      <c r="V269" s="145"/>
      <c r="W269" s="145"/>
      <c r="X269" s="145"/>
      <c r="Y269" s="145"/>
      <c r="Z269" s="145"/>
      <c r="AA269" s="145"/>
      <c r="AB269" s="145"/>
      <c r="AC269" s="145"/>
      <c r="AD269" s="145"/>
      <c r="AE269" s="145"/>
      <c r="AF269" s="145"/>
      <c r="AG269" s="145"/>
      <c r="AH269" s="145"/>
      <c r="AI269" s="145"/>
      <c r="AJ269" s="145"/>
      <c r="AK269" s="143"/>
      <c r="AL269" s="143"/>
      <c r="AM269" s="143"/>
      <c r="AN269" s="143"/>
      <c r="AO269" s="143"/>
      <c r="AP269" s="143"/>
      <c r="AQ269" s="143"/>
      <c r="AR269" s="143"/>
      <c r="AS269" s="143"/>
      <c r="AT269" s="143"/>
      <c r="AU269" s="143"/>
      <c r="AV269" s="143"/>
      <c r="AW269" s="143"/>
      <c r="AX269" s="143"/>
      <c r="AY269" s="143"/>
      <c r="AZ269" s="143"/>
      <c r="BA269" s="143"/>
      <c r="BB269" s="143"/>
      <c r="BC269" s="143"/>
      <c r="BD269" s="143"/>
      <c r="BE269" s="143"/>
      <c r="BF269" s="143"/>
      <c r="BG269" s="143"/>
      <c r="BH269" s="143"/>
      <c r="BI269" s="143"/>
      <c r="BJ269" s="143"/>
      <c r="BK269" s="143"/>
      <c r="BL269" s="143"/>
      <c r="BM269" s="143"/>
      <c r="BN269" s="143"/>
      <c r="BO269" s="143"/>
      <c r="BP269" s="143"/>
      <c r="BQ269" s="143"/>
      <c r="BR269" s="143"/>
      <c r="BS269" s="143"/>
      <c r="BT269" s="143"/>
      <c r="BU269" s="143"/>
      <c r="BV269" s="143"/>
      <c r="BW269" s="143"/>
      <c r="BX269" s="143"/>
      <c r="BY269" s="143"/>
      <c r="BZ269" s="143"/>
      <c r="CA269" s="143"/>
      <c r="CB269" s="143"/>
      <c r="CC269" s="143"/>
      <c r="CD269" s="143"/>
      <c r="CE269" s="143"/>
      <c r="CF269" s="143"/>
      <c r="CG269" s="143"/>
      <c r="CH269" s="143"/>
      <c r="CI269" s="143"/>
      <c r="CJ269" s="143"/>
      <c r="CK269" s="143"/>
      <c r="CL269" s="143"/>
      <c r="CM269" s="143"/>
      <c r="CN269" s="143"/>
      <c r="CO269" s="143"/>
      <c r="CP269" s="143"/>
      <c r="CQ269" s="143"/>
      <c r="CR269" s="143"/>
      <c r="CS269" s="143"/>
      <c r="CT269" s="143"/>
      <c r="CU269" s="143"/>
      <c r="CV269" s="143"/>
      <c r="CW269" s="143"/>
      <c r="CX269" s="143"/>
      <c r="CY269" s="143"/>
      <c r="CZ269" s="143"/>
      <c r="DA269" s="143"/>
      <c r="DB269" s="143"/>
      <c r="DC269" s="143"/>
      <c r="DD269" s="143"/>
      <c r="DE269" s="143"/>
      <c r="DF269" s="143"/>
      <c r="DG269" s="143"/>
      <c r="DH269" s="143"/>
      <c r="DI269" s="143"/>
      <c r="DJ269" s="143"/>
      <c r="DK269" s="143"/>
      <c r="DL269" s="143"/>
      <c r="DM269" s="143"/>
      <c r="DN269" s="143"/>
      <c r="DO269" s="143"/>
      <c r="DP269" s="143"/>
      <c r="DQ269" s="143"/>
      <c r="DR269" s="143"/>
      <c r="DS269" s="143"/>
      <c r="DT269" s="143"/>
      <c r="DU269" s="143"/>
      <c r="DV269" s="143"/>
      <c r="DW269" s="143"/>
      <c r="DX269" s="143"/>
      <c r="DY269" s="143"/>
      <c r="DZ269" s="143"/>
      <c r="EA269" s="143"/>
      <c r="EB269" s="143"/>
      <c r="EC269" s="143"/>
      <c r="ED269" s="143"/>
      <c r="EE269" s="143"/>
      <c r="EF269" s="143"/>
      <c r="EG269" s="143"/>
      <c r="EH269" s="143"/>
      <c r="EI269" s="143"/>
      <c r="EJ269" s="143"/>
      <c r="EK269" s="143"/>
      <c r="EL269" s="143"/>
      <c r="EM269" s="143"/>
      <c r="EN269" s="143"/>
      <c r="EO269" s="143"/>
      <c r="EP269" s="143"/>
      <c r="EQ269" s="143"/>
      <c r="ER269" s="143"/>
      <c r="ES269" s="143"/>
      <c r="ET269" s="143"/>
      <c r="EU269" s="143"/>
      <c r="EV269" s="143"/>
      <c r="EW269" s="143"/>
      <c r="EX269" s="143"/>
      <c r="EY269" s="143"/>
      <c r="EZ269" s="143"/>
      <c r="FA269" s="143"/>
      <c r="FB269" s="143"/>
      <c r="FC269" s="143"/>
    </row>
    <row r="270" spans="1:159" s="73" customFormat="1">
      <c r="A270" s="74">
        <f>IF(F270&lt;&gt;"",1+MAX($A$2:A269),"")</f>
        <v>213</v>
      </c>
      <c r="B270" s="32"/>
      <c r="C270" s="36"/>
      <c r="D270" s="119" t="s">
        <v>119</v>
      </c>
      <c r="E270" s="120">
        <f>E261*3</f>
        <v>60</v>
      </c>
      <c r="F270" s="63">
        <v>0.05</v>
      </c>
      <c r="G270" s="64">
        <f t="shared" si="75"/>
        <v>63</v>
      </c>
      <c r="H270" s="71" t="s">
        <v>39</v>
      </c>
      <c r="I270" s="37">
        <v>0</v>
      </c>
      <c r="J270" s="38">
        <f t="shared" si="67"/>
        <v>0</v>
      </c>
      <c r="K270" s="39">
        <v>0</v>
      </c>
      <c r="L270" s="40">
        <f t="shared" si="68"/>
        <v>0</v>
      </c>
      <c r="M270" s="40">
        <f t="shared" si="69"/>
        <v>0</v>
      </c>
      <c r="N270" s="40">
        <v>0</v>
      </c>
      <c r="O270" s="40">
        <f t="shared" si="70"/>
        <v>0</v>
      </c>
      <c r="P270" s="40">
        <f t="shared" si="71"/>
        <v>0</v>
      </c>
      <c r="Q270" s="30">
        <f t="shared" si="72"/>
        <v>0</v>
      </c>
      <c r="R270" s="145"/>
      <c r="S270" s="145"/>
      <c r="T270" s="145"/>
      <c r="U270" s="145"/>
      <c r="V270" s="145"/>
      <c r="W270" s="145"/>
      <c r="X270" s="145"/>
      <c r="Y270" s="145"/>
      <c r="Z270" s="145"/>
      <c r="AA270" s="145"/>
      <c r="AB270" s="145"/>
      <c r="AC270" s="145"/>
      <c r="AD270" s="145"/>
      <c r="AE270" s="145"/>
      <c r="AF270" s="145"/>
      <c r="AG270" s="145"/>
      <c r="AH270" s="145"/>
      <c r="AI270" s="145"/>
      <c r="AJ270" s="145"/>
      <c r="AK270" s="143"/>
      <c r="AL270" s="143"/>
      <c r="AM270" s="143"/>
      <c r="AN270" s="143"/>
      <c r="AO270" s="143"/>
      <c r="AP270" s="143"/>
      <c r="AQ270" s="143"/>
      <c r="AR270" s="143"/>
      <c r="AS270" s="143"/>
      <c r="AT270" s="143"/>
      <c r="AU270" s="143"/>
      <c r="AV270" s="143"/>
      <c r="AW270" s="143"/>
      <c r="AX270" s="143"/>
      <c r="AY270" s="143"/>
      <c r="AZ270" s="143"/>
      <c r="BA270" s="143"/>
      <c r="BB270" s="143"/>
      <c r="BC270" s="143"/>
      <c r="BD270" s="143"/>
      <c r="BE270" s="143"/>
      <c r="BF270" s="143"/>
      <c r="BG270" s="143"/>
      <c r="BH270" s="143"/>
      <c r="BI270" s="143"/>
      <c r="BJ270" s="143"/>
      <c r="BK270" s="143"/>
      <c r="BL270" s="143"/>
      <c r="BM270" s="143"/>
      <c r="BN270" s="143"/>
      <c r="BO270" s="143"/>
      <c r="BP270" s="143"/>
      <c r="BQ270" s="143"/>
      <c r="BR270" s="143"/>
      <c r="BS270" s="143"/>
      <c r="BT270" s="143"/>
      <c r="BU270" s="143"/>
      <c r="BV270" s="143"/>
      <c r="BW270" s="143"/>
      <c r="BX270" s="143"/>
      <c r="BY270" s="143"/>
      <c r="BZ270" s="143"/>
      <c r="CA270" s="143"/>
      <c r="CB270" s="143"/>
      <c r="CC270" s="143"/>
      <c r="CD270" s="143"/>
      <c r="CE270" s="143"/>
      <c r="CF270" s="143"/>
      <c r="CG270" s="143"/>
      <c r="CH270" s="143"/>
      <c r="CI270" s="143"/>
      <c r="CJ270" s="143"/>
      <c r="CK270" s="143"/>
      <c r="CL270" s="143"/>
      <c r="CM270" s="143"/>
      <c r="CN270" s="143"/>
      <c r="CO270" s="143"/>
      <c r="CP270" s="143"/>
      <c r="CQ270" s="143"/>
      <c r="CR270" s="143"/>
      <c r="CS270" s="143"/>
      <c r="CT270" s="143"/>
      <c r="CU270" s="143"/>
      <c r="CV270" s="143"/>
      <c r="CW270" s="143"/>
      <c r="CX270" s="143"/>
      <c r="CY270" s="143"/>
      <c r="CZ270" s="143"/>
      <c r="DA270" s="143"/>
      <c r="DB270" s="143"/>
      <c r="DC270" s="143"/>
      <c r="DD270" s="143"/>
      <c r="DE270" s="143"/>
      <c r="DF270" s="143"/>
      <c r="DG270" s="143"/>
      <c r="DH270" s="143"/>
      <c r="DI270" s="143"/>
      <c r="DJ270" s="143"/>
      <c r="DK270" s="143"/>
      <c r="DL270" s="143"/>
      <c r="DM270" s="143"/>
      <c r="DN270" s="143"/>
      <c r="DO270" s="143"/>
      <c r="DP270" s="143"/>
      <c r="DQ270" s="143"/>
      <c r="DR270" s="143"/>
      <c r="DS270" s="143"/>
      <c r="DT270" s="143"/>
      <c r="DU270" s="143"/>
      <c r="DV270" s="143"/>
      <c r="DW270" s="143"/>
      <c r="DX270" s="143"/>
      <c r="DY270" s="143"/>
      <c r="DZ270" s="143"/>
      <c r="EA270" s="143"/>
      <c r="EB270" s="143"/>
      <c r="EC270" s="143"/>
      <c r="ED270" s="143"/>
      <c r="EE270" s="143"/>
      <c r="EF270" s="143"/>
      <c r="EG270" s="143"/>
      <c r="EH270" s="143"/>
      <c r="EI270" s="143"/>
      <c r="EJ270" s="143"/>
      <c r="EK270" s="143"/>
      <c r="EL270" s="143"/>
      <c r="EM270" s="143"/>
      <c r="EN270" s="143"/>
      <c r="EO270" s="143"/>
      <c r="EP270" s="143"/>
      <c r="EQ270" s="143"/>
      <c r="ER270" s="143"/>
      <c r="ES270" s="143"/>
      <c r="ET270" s="143"/>
      <c r="EU270" s="143"/>
      <c r="EV270" s="143"/>
      <c r="EW270" s="143"/>
      <c r="EX270" s="143"/>
      <c r="EY270" s="143"/>
      <c r="EZ270" s="143"/>
      <c r="FA270" s="143"/>
      <c r="FB270" s="143"/>
      <c r="FC270" s="143"/>
    </row>
    <row r="271" spans="1:159" s="73" customFormat="1">
      <c r="A271" s="74">
        <f>IF(F271&lt;&gt;"",1+MAX($A$2:A270),"")</f>
        <v>214</v>
      </c>
      <c r="B271" s="32"/>
      <c r="C271" s="36"/>
      <c r="D271" s="119" t="s">
        <v>120</v>
      </c>
      <c r="E271" s="120">
        <f>E261*4</f>
        <v>80</v>
      </c>
      <c r="F271" s="63">
        <v>0.05</v>
      </c>
      <c r="G271" s="64">
        <f t="shared" si="75"/>
        <v>84</v>
      </c>
      <c r="H271" s="71" t="s">
        <v>39</v>
      </c>
      <c r="I271" s="37">
        <v>0</v>
      </c>
      <c r="J271" s="38">
        <f t="shared" si="67"/>
        <v>0</v>
      </c>
      <c r="K271" s="39">
        <v>0</v>
      </c>
      <c r="L271" s="40">
        <f t="shared" si="68"/>
        <v>0</v>
      </c>
      <c r="M271" s="40">
        <f t="shared" si="69"/>
        <v>0</v>
      </c>
      <c r="N271" s="40">
        <v>0</v>
      </c>
      <c r="O271" s="40">
        <f t="shared" si="70"/>
        <v>0</v>
      </c>
      <c r="P271" s="40">
        <f t="shared" si="71"/>
        <v>0</v>
      </c>
      <c r="Q271" s="30">
        <f t="shared" si="72"/>
        <v>0</v>
      </c>
      <c r="R271" s="145"/>
      <c r="S271" s="145"/>
      <c r="T271" s="145"/>
      <c r="U271" s="145"/>
      <c r="V271" s="145"/>
      <c r="W271" s="145"/>
      <c r="X271" s="145"/>
      <c r="Y271" s="145"/>
      <c r="Z271" s="145"/>
      <c r="AA271" s="145"/>
      <c r="AB271" s="145"/>
      <c r="AC271" s="145"/>
      <c r="AD271" s="145"/>
      <c r="AE271" s="145"/>
      <c r="AF271" s="145"/>
      <c r="AG271" s="145"/>
      <c r="AH271" s="145"/>
      <c r="AI271" s="145"/>
      <c r="AJ271" s="145"/>
      <c r="AK271" s="143"/>
      <c r="AL271" s="143"/>
      <c r="AM271" s="143"/>
      <c r="AN271" s="143"/>
      <c r="AO271" s="143"/>
      <c r="AP271" s="143"/>
      <c r="AQ271" s="143"/>
      <c r="AR271" s="143"/>
      <c r="AS271" s="143"/>
      <c r="AT271" s="143"/>
      <c r="AU271" s="143"/>
      <c r="AV271" s="143"/>
      <c r="AW271" s="143"/>
      <c r="AX271" s="143"/>
      <c r="AY271" s="143"/>
      <c r="AZ271" s="143"/>
      <c r="BA271" s="143"/>
      <c r="BB271" s="143"/>
      <c r="BC271" s="143"/>
      <c r="BD271" s="143"/>
      <c r="BE271" s="143"/>
      <c r="BF271" s="143"/>
      <c r="BG271" s="143"/>
      <c r="BH271" s="143"/>
      <c r="BI271" s="143"/>
      <c r="BJ271" s="143"/>
      <c r="BK271" s="143"/>
      <c r="BL271" s="143"/>
      <c r="BM271" s="143"/>
      <c r="BN271" s="143"/>
      <c r="BO271" s="143"/>
      <c r="BP271" s="143"/>
      <c r="BQ271" s="143"/>
      <c r="BR271" s="143"/>
      <c r="BS271" s="143"/>
      <c r="BT271" s="143"/>
      <c r="BU271" s="143"/>
      <c r="BV271" s="143"/>
      <c r="BW271" s="143"/>
      <c r="BX271" s="143"/>
      <c r="BY271" s="143"/>
      <c r="BZ271" s="143"/>
      <c r="CA271" s="143"/>
      <c r="CB271" s="143"/>
      <c r="CC271" s="143"/>
      <c r="CD271" s="143"/>
      <c r="CE271" s="143"/>
      <c r="CF271" s="143"/>
      <c r="CG271" s="143"/>
      <c r="CH271" s="143"/>
      <c r="CI271" s="143"/>
      <c r="CJ271" s="143"/>
      <c r="CK271" s="143"/>
      <c r="CL271" s="143"/>
      <c r="CM271" s="143"/>
      <c r="CN271" s="143"/>
      <c r="CO271" s="143"/>
      <c r="CP271" s="143"/>
      <c r="CQ271" s="143"/>
      <c r="CR271" s="143"/>
      <c r="CS271" s="143"/>
      <c r="CT271" s="143"/>
      <c r="CU271" s="143"/>
      <c r="CV271" s="143"/>
      <c r="CW271" s="143"/>
      <c r="CX271" s="143"/>
      <c r="CY271" s="143"/>
      <c r="CZ271" s="143"/>
      <c r="DA271" s="143"/>
      <c r="DB271" s="143"/>
      <c r="DC271" s="143"/>
      <c r="DD271" s="143"/>
      <c r="DE271" s="143"/>
      <c r="DF271" s="143"/>
      <c r="DG271" s="143"/>
      <c r="DH271" s="143"/>
      <c r="DI271" s="143"/>
      <c r="DJ271" s="143"/>
      <c r="DK271" s="143"/>
      <c r="DL271" s="143"/>
      <c r="DM271" s="143"/>
      <c r="DN271" s="143"/>
      <c r="DO271" s="143"/>
      <c r="DP271" s="143"/>
      <c r="DQ271" s="143"/>
      <c r="DR271" s="143"/>
      <c r="DS271" s="143"/>
      <c r="DT271" s="143"/>
      <c r="DU271" s="143"/>
      <c r="DV271" s="143"/>
      <c r="DW271" s="143"/>
      <c r="DX271" s="143"/>
      <c r="DY271" s="143"/>
      <c r="DZ271" s="143"/>
      <c r="EA271" s="143"/>
      <c r="EB271" s="143"/>
      <c r="EC271" s="143"/>
      <c r="ED271" s="143"/>
      <c r="EE271" s="143"/>
      <c r="EF271" s="143"/>
      <c r="EG271" s="143"/>
      <c r="EH271" s="143"/>
      <c r="EI271" s="143"/>
      <c r="EJ271" s="143"/>
      <c r="EK271" s="143"/>
      <c r="EL271" s="143"/>
      <c r="EM271" s="143"/>
      <c r="EN271" s="143"/>
      <c r="EO271" s="143"/>
      <c r="EP271" s="143"/>
      <c r="EQ271" s="143"/>
      <c r="ER271" s="143"/>
      <c r="ES271" s="143"/>
      <c r="ET271" s="143"/>
      <c r="EU271" s="143"/>
      <c r="EV271" s="143"/>
      <c r="EW271" s="143"/>
      <c r="EX271" s="143"/>
      <c r="EY271" s="143"/>
      <c r="EZ271" s="143"/>
      <c r="FA271" s="143"/>
      <c r="FB271" s="143"/>
      <c r="FC271" s="143"/>
    </row>
    <row r="272" spans="1:159" s="73" customFormat="1" ht="15" customHeight="1">
      <c r="A272" s="74" t="str">
        <f>IF(F272&lt;&gt;"",1+MAX($A$2:A271),"")</f>
        <v/>
      </c>
      <c r="B272" s="32"/>
      <c r="C272" s="36"/>
      <c r="D272" s="119"/>
      <c r="E272" s="120"/>
      <c r="F272" s="120"/>
      <c r="G272" s="64"/>
      <c r="H272" s="71"/>
      <c r="I272" s="37">
        <v>0</v>
      </c>
      <c r="J272" s="38">
        <f t="shared" si="67"/>
        <v>0</v>
      </c>
      <c r="K272" s="39">
        <v>0</v>
      </c>
      <c r="L272" s="40">
        <f t="shared" si="68"/>
        <v>0</v>
      </c>
      <c r="M272" s="40">
        <f t="shared" si="69"/>
        <v>0</v>
      </c>
      <c r="N272" s="40">
        <v>0</v>
      </c>
      <c r="O272" s="40">
        <f t="shared" si="70"/>
        <v>0</v>
      </c>
      <c r="P272" s="40">
        <f t="shared" si="71"/>
        <v>0</v>
      </c>
      <c r="Q272" s="30">
        <f t="shared" si="72"/>
        <v>0</v>
      </c>
      <c r="R272" s="145"/>
      <c r="S272" s="145"/>
      <c r="T272" s="145"/>
      <c r="U272" s="145"/>
      <c r="V272" s="145"/>
      <c r="W272" s="145"/>
      <c r="X272" s="145"/>
      <c r="Y272" s="145"/>
      <c r="Z272" s="145"/>
      <c r="AA272" s="145"/>
      <c r="AB272" s="145"/>
      <c r="AC272" s="145"/>
      <c r="AD272" s="145"/>
      <c r="AE272" s="145"/>
      <c r="AF272" s="145"/>
      <c r="AG272" s="145"/>
      <c r="AH272" s="145"/>
      <c r="AI272" s="145"/>
      <c r="AJ272" s="145"/>
      <c r="AK272" s="143"/>
      <c r="AL272" s="143"/>
      <c r="AM272" s="143"/>
      <c r="AN272" s="143"/>
      <c r="AO272" s="143"/>
      <c r="AP272" s="143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3"/>
      <c r="BB272" s="143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3"/>
      <c r="BN272" s="143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3"/>
      <c r="BZ272" s="143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3"/>
      <c r="CM272" s="143"/>
      <c r="CN272" s="143"/>
      <c r="CO272" s="143"/>
      <c r="CP272" s="143"/>
      <c r="CQ272" s="143"/>
      <c r="CR272" s="143"/>
      <c r="CS272" s="143"/>
      <c r="CT272" s="143"/>
      <c r="CU272" s="143"/>
      <c r="CV272" s="143"/>
      <c r="CW272" s="143"/>
      <c r="CX272" s="143"/>
      <c r="CY272" s="143"/>
      <c r="CZ272" s="143"/>
      <c r="DA272" s="143"/>
      <c r="DB272" s="143"/>
      <c r="DC272" s="143"/>
      <c r="DD272" s="143"/>
      <c r="DE272" s="143"/>
      <c r="DF272" s="143"/>
      <c r="DG272" s="143"/>
      <c r="DH272" s="143"/>
      <c r="DI272" s="143"/>
      <c r="DJ272" s="143"/>
      <c r="DK272" s="143"/>
      <c r="DL272" s="143"/>
      <c r="DM272" s="143"/>
      <c r="DN272" s="143"/>
      <c r="DO272" s="143"/>
      <c r="DP272" s="143"/>
      <c r="DQ272" s="143"/>
      <c r="DR272" s="143"/>
      <c r="DS272" s="143"/>
      <c r="DT272" s="143"/>
      <c r="DU272" s="143"/>
      <c r="DV272" s="143"/>
      <c r="DW272" s="143"/>
      <c r="DX272" s="143"/>
      <c r="DY272" s="143"/>
      <c r="DZ272" s="143"/>
      <c r="EA272" s="143"/>
      <c r="EB272" s="143"/>
      <c r="EC272" s="143"/>
      <c r="ED272" s="143"/>
      <c r="EE272" s="143"/>
      <c r="EF272" s="143"/>
      <c r="EG272" s="143"/>
      <c r="EH272" s="143"/>
      <c r="EI272" s="143"/>
      <c r="EJ272" s="143"/>
      <c r="EK272" s="143"/>
      <c r="EL272" s="143"/>
      <c r="EM272" s="143"/>
      <c r="EN272" s="143"/>
      <c r="EO272" s="143"/>
      <c r="EP272" s="143"/>
      <c r="EQ272" s="143"/>
      <c r="ER272" s="143"/>
      <c r="ES272" s="143"/>
      <c r="ET272" s="143"/>
      <c r="EU272" s="143"/>
      <c r="EV272" s="143"/>
      <c r="EW272" s="143"/>
      <c r="EX272" s="143"/>
      <c r="EY272" s="143"/>
      <c r="EZ272" s="143"/>
      <c r="FA272" s="143"/>
      <c r="FB272" s="143"/>
      <c r="FC272" s="143"/>
    </row>
    <row r="273" spans="1:159" s="73" customFormat="1">
      <c r="A273" s="74" t="str">
        <f>IF(F273&lt;&gt;"",1+MAX($A$2:A272),"")</f>
        <v/>
      </c>
      <c r="B273" s="32"/>
      <c r="C273" s="36"/>
      <c r="D273" s="114" t="s">
        <v>159</v>
      </c>
      <c r="E273" s="115">
        <v>8</v>
      </c>
      <c r="F273" s="115"/>
      <c r="G273" s="116"/>
      <c r="H273" s="117" t="s">
        <v>39</v>
      </c>
      <c r="I273" s="37">
        <v>0</v>
      </c>
      <c r="J273" s="38">
        <f t="shared" si="67"/>
        <v>0</v>
      </c>
      <c r="K273" s="39">
        <v>0</v>
      </c>
      <c r="L273" s="40">
        <f t="shared" si="68"/>
        <v>0</v>
      </c>
      <c r="M273" s="40">
        <f t="shared" si="69"/>
        <v>0</v>
      </c>
      <c r="N273" s="40">
        <v>0</v>
      </c>
      <c r="O273" s="40">
        <f t="shared" si="70"/>
        <v>0</v>
      </c>
      <c r="P273" s="40">
        <f t="shared" si="71"/>
        <v>0</v>
      </c>
      <c r="Q273" s="30">
        <f t="shared" si="72"/>
        <v>0</v>
      </c>
      <c r="R273" s="145"/>
      <c r="S273" s="145"/>
      <c r="T273" s="145"/>
      <c r="U273" s="145"/>
      <c r="V273" s="145"/>
      <c r="W273" s="145"/>
      <c r="X273" s="145"/>
      <c r="Y273" s="145"/>
      <c r="Z273" s="145"/>
      <c r="AA273" s="145"/>
      <c r="AB273" s="145"/>
      <c r="AC273" s="145"/>
      <c r="AD273" s="145"/>
      <c r="AE273" s="145"/>
      <c r="AF273" s="145"/>
      <c r="AG273" s="145"/>
      <c r="AH273" s="145"/>
      <c r="AI273" s="145"/>
      <c r="AJ273" s="145"/>
      <c r="AK273" s="143"/>
      <c r="AL273" s="143"/>
      <c r="AM273" s="143"/>
      <c r="AN273" s="143"/>
      <c r="AO273" s="143"/>
      <c r="AP273" s="143"/>
      <c r="AQ273" s="143"/>
      <c r="AR273" s="143"/>
      <c r="AS273" s="143"/>
      <c r="AT273" s="143"/>
      <c r="AU273" s="143"/>
      <c r="AV273" s="143"/>
      <c r="AW273" s="143"/>
      <c r="AX273" s="143"/>
      <c r="AY273" s="143"/>
      <c r="AZ273" s="143"/>
      <c r="BA273" s="143"/>
      <c r="BB273" s="143"/>
      <c r="BC273" s="143"/>
      <c r="BD273" s="143"/>
      <c r="BE273" s="143"/>
      <c r="BF273" s="143"/>
      <c r="BG273" s="143"/>
      <c r="BH273" s="143"/>
      <c r="BI273" s="143"/>
      <c r="BJ273" s="143"/>
      <c r="BK273" s="143"/>
      <c r="BL273" s="143"/>
      <c r="BM273" s="143"/>
      <c r="BN273" s="143"/>
      <c r="BO273" s="143"/>
      <c r="BP273" s="143"/>
      <c r="BQ273" s="143"/>
      <c r="BR273" s="143"/>
      <c r="BS273" s="143"/>
      <c r="BT273" s="143"/>
      <c r="BU273" s="143"/>
      <c r="BV273" s="143"/>
      <c r="BW273" s="143"/>
      <c r="BX273" s="143"/>
      <c r="BY273" s="143"/>
      <c r="BZ273" s="143"/>
      <c r="CA273" s="143"/>
      <c r="CB273" s="143"/>
      <c r="CC273" s="143"/>
      <c r="CD273" s="143"/>
      <c r="CE273" s="143"/>
      <c r="CF273" s="143"/>
      <c r="CG273" s="143"/>
      <c r="CH273" s="143"/>
      <c r="CI273" s="143"/>
      <c r="CJ273" s="143"/>
      <c r="CK273" s="143"/>
      <c r="CL273" s="143"/>
      <c r="CM273" s="143"/>
      <c r="CN273" s="143"/>
      <c r="CO273" s="143"/>
      <c r="CP273" s="143"/>
      <c r="CQ273" s="143"/>
      <c r="CR273" s="143"/>
      <c r="CS273" s="143"/>
      <c r="CT273" s="143"/>
      <c r="CU273" s="143"/>
      <c r="CV273" s="143"/>
      <c r="CW273" s="143"/>
      <c r="CX273" s="143"/>
      <c r="CY273" s="143"/>
      <c r="CZ273" s="143"/>
      <c r="DA273" s="143"/>
      <c r="DB273" s="143"/>
      <c r="DC273" s="143"/>
      <c r="DD273" s="143"/>
      <c r="DE273" s="143"/>
      <c r="DF273" s="143"/>
      <c r="DG273" s="143"/>
      <c r="DH273" s="143"/>
      <c r="DI273" s="143"/>
      <c r="DJ273" s="143"/>
      <c r="DK273" s="143"/>
      <c r="DL273" s="143"/>
      <c r="DM273" s="143"/>
      <c r="DN273" s="143"/>
      <c r="DO273" s="143"/>
      <c r="DP273" s="143"/>
      <c r="DQ273" s="143"/>
      <c r="DR273" s="143"/>
      <c r="DS273" s="143"/>
      <c r="DT273" s="143"/>
      <c r="DU273" s="143"/>
      <c r="DV273" s="143"/>
      <c r="DW273" s="143"/>
      <c r="DX273" s="143"/>
      <c r="DY273" s="143"/>
      <c r="DZ273" s="143"/>
      <c r="EA273" s="143"/>
      <c r="EB273" s="143"/>
      <c r="EC273" s="143"/>
      <c r="ED273" s="143"/>
      <c r="EE273" s="143"/>
      <c r="EF273" s="143"/>
      <c r="EG273" s="143"/>
      <c r="EH273" s="143"/>
      <c r="EI273" s="143"/>
      <c r="EJ273" s="143"/>
      <c r="EK273" s="143"/>
      <c r="EL273" s="143"/>
      <c r="EM273" s="143"/>
      <c r="EN273" s="143"/>
      <c r="EO273" s="143"/>
      <c r="EP273" s="143"/>
      <c r="EQ273" s="143"/>
      <c r="ER273" s="143"/>
      <c r="ES273" s="143"/>
      <c r="ET273" s="143"/>
      <c r="EU273" s="143"/>
      <c r="EV273" s="143"/>
      <c r="EW273" s="143"/>
      <c r="EX273" s="143"/>
      <c r="EY273" s="143"/>
      <c r="EZ273" s="143"/>
      <c r="FA273" s="143"/>
      <c r="FB273" s="143"/>
      <c r="FC273" s="143"/>
    </row>
    <row r="274" spans="1:159" s="73" customFormat="1">
      <c r="A274" s="74">
        <f>IF(F274&lt;&gt;"",1+MAX($A$2:A273),"")</f>
        <v>215</v>
      </c>
      <c r="B274" s="32"/>
      <c r="C274" s="36"/>
      <c r="D274" s="119" t="s">
        <v>114</v>
      </c>
      <c r="E274" s="120">
        <f>110*2</f>
        <v>220</v>
      </c>
      <c r="F274" s="63">
        <v>0.1</v>
      </c>
      <c r="G274" s="64">
        <f t="shared" ref="G274:G282" si="76">E274*(1+F274)</f>
        <v>242.00000000000003</v>
      </c>
      <c r="H274" s="71" t="s">
        <v>37</v>
      </c>
      <c r="I274" s="37">
        <v>0</v>
      </c>
      <c r="J274" s="38">
        <f t="shared" si="67"/>
        <v>0</v>
      </c>
      <c r="K274" s="39">
        <v>0</v>
      </c>
      <c r="L274" s="40">
        <f t="shared" si="68"/>
        <v>0</v>
      </c>
      <c r="M274" s="40">
        <f t="shared" si="69"/>
        <v>0</v>
      </c>
      <c r="N274" s="40">
        <v>0</v>
      </c>
      <c r="O274" s="40">
        <f t="shared" si="70"/>
        <v>0</v>
      </c>
      <c r="P274" s="40">
        <f t="shared" si="71"/>
        <v>0</v>
      </c>
      <c r="Q274" s="30">
        <f t="shared" si="72"/>
        <v>0</v>
      </c>
      <c r="R274" s="145"/>
      <c r="S274" s="145"/>
      <c r="T274" s="145"/>
      <c r="U274" s="145"/>
      <c r="V274" s="145"/>
      <c r="W274" s="145"/>
      <c r="X274" s="145"/>
      <c r="Y274" s="145"/>
      <c r="Z274" s="145"/>
      <c r="AA274" s="145"/>
      <c r="AB274" s="145"/>
      <c r="AC274" s="145"/>
      <c r="AD274" s="145"/>
      <c r="AE274" s="145"/>
      <c r="AF274" s="145"/>
      <c r="AG274" s="145"/>
      <c r="AH274" s="145"/>
      <c r="AI274" s="145"/>
      <c r="AJ274" s="145"/>
      <c r="AK274" s="143"/>
      <c r="AL274" s="143"/>
      <c r="AM274" s="143"/>
      <c r="AN274" s="143"/>
      <c r="AO274" s="143"/>
      <c r="AP274" s="143"/>
      <c r="AQ274" s="143"/>
      <c r="AR274" s="143"/>
      <c r="AS274" s="143"/>
      <c r="AT274" s="143"/>
      <c r="AU274" s="143"/>
      <c r="AV274" s="143"/>
      <c r="AW274" s="143"/>
      <c r="AX274" s="143"/>
      <c r="AY274" s="143"/>
      <c r="AZ274" s="143"/>
      <c r="BA274" s="143"/>
      <c r="BB274" s="143"/>
      <c r="BC274" s="143"/>
      <c r="BD274" s="143"/>
      <c r="BE274" s="143"/>
      <c r="BF274" s="143"/>
      <c r="BG274" s="143"/>
      <c r="BH274" s="143"/>
      <c r="BI274" s="143"/>
      <c r="BJ274" s="143"/>
      <c r="BK274" s="143"/>
      <c r="BL274" s="143"/>
      <c r="BM274" s="143"/>
      <c r="BN274" s="143"/>
      <c r="BO274" s="143"/>
      <c r="BP274" s="143"/>
      <c r="BQ274" s="143"/>
      <c r="BR274" s="143"/>
      <c r="BS274" s="143"/>
      <c r="BT274" s="143"/>
      <c r="BU274" s="143"/>
      <c r="BV274" s="143"/>
      <c r="BW274" s="143"/>
      <c r="BX274" s="143"/>
      <c r="BY274" s="143"/>
      <c r="BZ274" s="143"/>
      <c r="CA274" s="143"/>
      <c r="CB274" s="143"/>
      <c r="CC274" s="143"/>
      <c r="CD274" s="143"/>
      <c r="CE274" s="143"/>
      <c r="CF274" s="143"/>
      <c r="CG274" s="143"/>
      <c r="CH274" s="143"/>
      <c r="CI274" s="143"/>
      <c r="CJ274" s="143"/>
      <c r="CK274" s="143"/>
      <c r="CL274" s="143"/>
      <c r="CM274" s="143"/>
      <c r="CN274" s="143"/>
      <c r="CO274" s="143"/>
      <c r="CP274" s="143"/>
      <c r="CQ274" s="143"/>
      <c r="CR274" s="143"/>
      <c r="CS274" s="143"/>
      <c r="CT274" s="143"/>
      <c r="CU274" s="143"/>
      <c r="CV274" s="143"/>
      <c r="CW274" s="143"/>
      <c r="CX274" s="143"/>
      <c r="CY274" s="143"/>
      <c r="CZ274" s="143"/>
      <c r="DA274" s="143"/>
      <c r="DB274" s="143"/>
      <c r="DC274" s="143"/>
      <c r="DD274" s="143"/>
      <c r="DE274" s="143"/>
      <c r="DF274" s="143"/>
      <c r="DG274" s="143"/>
      <c r="DH274" s="143"/>
      <c r="DI274" s="143"/>
      <c r="DJ274" s="143"/>
      <c r="DK274" s="143"/>
      <c r="DL274" s="143"/>
      <c r="DM274" s="143"/>
      <c r="DN274" s="143"/>
      <c r="DO274" s="143"/>
      <c r="DP274" s="143"/>
      <c r="DQ274" s="143"/>
      <c r="DR274" s="143"/>
      <c r="DS274" s="143"/>
      <c r="DT274" s="143"/>
      <c r="DU274" s="143"/>
      <c r="DV274" s="143"/>
      <c r="DW274" s="143"/>
      <c r="DX274" s="143"/>
      <c r="DY274" s="143"/>
      <c r="DZ274" s="143"/>
      <c r="EA274" s="143"/>
      <c r="EB274" s="143"/>
      <c r="EC274" s="143"/>
      <c r="ED274" s="143"/>
      <c r="EE274" s="143"/>
      <c r="EF274" s="143"/>
      <c r="EG274" s="143"/>
      <c r="EH274" s="143"/>
      <c r="EI274" s="143"/>
      <c r="EJ274" s="143"/>
      <c r="EK274" s="143"/>
      <c r="EL274" s="143"/>
      <c r="EM274" s="143"/>
      <c r="EN274" s="143"/>
      <c r="EO274" s="143"/>
      <c r="EP274" s="143"/>
      <c r="EQ274" s="143"/>
      <c r="ER274" s="143"/>
      <c r="ES274" s="143"/>
      <c r="ET274" s="143"/>
      <c r="EU274" s="143"/>
      <c r="EV274" s="143"/>
      <c r="EW274" s="143"/>
      <c r="EX274" s="143"/>
      <c r="EY274" s="143"/>
      <c r="EZ274" s="143"/>
      <c r="FA274" s="143"/>
      <c r="FB274" s="143"/>
      <c r="FC274" s="143"/>
    </row>
    <row r="275" spans="1:159" s="73" customFormat="1">
      <c r="A275" s="74">
        <f>IF(F275&lt;&gt;"",1+MAX($A$2:A274),"")</f>
        <v>216</v>
      </c>
      <c r="B275" s="32"/>
      <c r="C275" s="36"/>
      <c r="D275" s="121" t="s">
        <v>107</v>
      </c>
      <c r="E275" s="120">
        <f>ROUNDUP(E274/32,0)</f>
        <v>7</v>
      </c>
      <c r="F275" s="63">
        <v>0</v>
      </c>
      <c r="G275" s="64">
        <f t="shared" si="76"/>
        <v>7</v>
      </c>
      <c r="H275" s="65" t="s">
        <v>38</v>
      </c>
      <c r="I275" s="37">
        <v>0</v>
      </c>
      <c r="J275" s="38">
        <f t="shared" si="67"/>
        <v>0</v>
      </c>
      <c r="K275" s="39">
        <v>0</v>
      </c>
      <c r="L275" s="40">
        <f t="shared" si="68"/>
        <v>0</v>
      </c>
      <c r="M275" s="40">
        <f t="shared" si="69"/>
        <v>0</v>
      </c>
      <c r="N275" s="40">
        <v>0</v>
      </c>
      <c r="O275" s="40">
        <f t="shared" si="70"/>
        <v>0</v>
      </c>
      <c r="P275" s="40">
        <f t="shared" si="71"/>
        <v>0</v>
      </c>
      <c r="Q275" s="30">
        <f t="shared" si="72"/>
        <v>0</v>
      </c>
      <c r="R275" s="145"/>
      <c r="S275" s="145"/>
      <c r="T275" s="145"/>
      <c r="U275" s="145"/>
      <c r="V275" s="145"/>
      <c r="W275" s="145"/>
      <c r="X275" s="145"/>
      <c r="Y275" s="145"/>
      <c r="Z275" s="145"/>
      <c r="AA275" s="145"/>
      <c r="AB275" s="145"/>
      <c r="AC275" s="145"/>
      <c r="AD275" s="145"/>
      <c r="AE275" s="145"/>
      <c r="AF275" s="145"/>
      <c r="AG275" s="145"/>
      <c r="AH275" s="145"/>
      <c r="AI275" s="145"/>
      <c r="AJ275" s="145"/>
      <c r="AK275" s="143"/>
      <c r="AL275" s="143"/>
      <c r="AM275" s="143"/>
      <c r="AN275" s="143"/>
      <c r="AO275" s="143"/>
      <c r="AP275" s="143"/>
      <c r="AQ275" s="143"/>
      <c r="AR275" s="143"/>
      <c r="AS275" s="143"/>
      <c r="AT275" s="143"/>
      <c r="AU275" s="143"/>
      <c r="AV275" s="143"/>
      <c r="AW275" s="143"/>
      <c r="AX275" s="143"/>
      <c r="AY275" s="143"/>
      <c r="AZ275" s="143"/>
      <c r="BA275" s="143"/>
      <c r="BB275" s="143"/>
      <c r="BC275" s="143"/>
      <c r="BD275" s="143"/>
      <c r="BE275" s="143"/>
      <c r="BF275" s="143"/>
      <c r="BG275" s="143"/>
      <c r="BH275" s="143"/>
      <c r="BI275" s="143"/>
      <c r="BJ275" s="143"/>
      <c r="BK275" s="143"/>
      <c r="BL275" s="143"/>
      <c r="BM275" s="143"/>
      <c r="BN275" s="143"/>
      <c r="BO275" s="143"/>
      <c r="BP275" s="143"/>
      <c r="BQ275" s="143"/>
      <c r="BR275" s="143"/>
      <c r="BS275" s="143"/>
      <c r="BT275" s="143"/>
      <c r="BU275" s="143"/>
      <c r="BV275" s="143"/>
      <c r="BW275" s="143"/>
      <c r="BX275" s="143"/>
      <c r="BY275" s="143"/>
      <c r="BZ275" s="143"/>
      <c r="CA275" s="143"/>
      <c r="CB275" s="143"/>
      <c r="CC275" s="143"/>
      <c r="CD275" s="143"/>
      <c r="CE275" s="143"/>
      <c r="CF275" s="143"/>
      <c r="CG275" s="143"/>
      <c r="CH275" s="143"/>
      <c r="CI275" s="143"/>
      <c r="CJ275" s="143"/>
      <c r="CK275" s="143"/>
      <c r="CL275" s="143"/>
      <c r="CM275" s="143"/>
      <c r="CN275" s="143"/>
      <c r="CO275" s="143"/>
      <c r="CP275" s="143"/>
      <c r="CQ275" s="143"/>
      <c r="CR275" s="143"/>
      <c r="CS275" s="143"/>
      <c r="CT275" s="143"/>
      <c r="CU275" s="143"/>
      <c r="CV275" s="143"/>
      <c r="CW275" s="143"/>
      <c r="CX275" s="143"/>
      <c r="CY275" s="143"/>
      <c r="CZ275" s="143"/>
      <c r="DA275" s="143"/>
      <c r="DB275" s="143"/>
      <c r="DC275" s="143"/>
      <c r="DD275" s="143"/>
      <c r="DE275" s="143"/>
      <c r="DF275" s="143"/>
      <c r="DG275" s="143"/>
      <c r="DH275" s="143"/>
      <c r="DI275" s="143"/>
      <c r="DJ275" s="143"/>
      <c r="DK275" s="143"/>
      <c r="DL275" s="143"/>
      <c r="DM275" s="143"/>
      <c r="DN275" s="143"/>
      <c r="DO275" s="143"/>
      <c r="DP275" s="143"/>
      <c r="DQ275" s="143"/>
      <c r="DR275" s="143"/>
      <c r="DS275" s="143"/>
      <c r="DT275" s="143"/>
      <c r="DU275" s="143"/>
      <c r="DV275" s="143"/>
      <c r="DW275" s="143"/>
      <c r="DX275" s="143"/>
      <c r="DY275" s="143"/>
      <c r="DZ275" s="143"/>
      <c r="EA275" s="143"/>
      <c r="EB275" s="143"/>
      <c r="EC275" s="143"/>
      <c r="ED275" s="143"/>
      <c r="EE275" s="143"/>
      <c r="EF275" s="143"/>
      <c r="EG275" s="143"/>
      <c r="EH275" s="143"/>
      <c r="EI275" s="143"/>
      <c r="EJ275" s="143"/>
      <c r="EK275" s="143"/>
      <c r="EL275" s="143"/>
      <c r="EM275" s="143"/>
      <c r="EN275" s="143"/>
      <c r="EO275" s="143"/>
      <c r="EP275" s="143"/>
      <c r="EQ275" s="143"/>
      <c r="ER275" s="143"/>
      <c r="ES275" s="143"/>
      <c r="ET275" s="143"/>
      <c r="EU275" s="143"/>
      <c r="EV275" s="143"/>
      <c r="EW275" s="143"/>
      <c r="EX275" s="143"/>
      <c r="EY275" s="143"/>
      <c r="EZ275" s="143"/>
      <c r="FA275" s="143"/>
      <c r="FB275" s="143"/>
      <c r="FC275" s="143"/>
    </row>
    <row r="276" spans="1:159" s="73" customFormat="1">
      <c r="A276" s="74">
        <f>IF(F276&lt;&gt;"",1+MAX($A$2:A275),"")</f>
        <v>217</v>
      </c>
      <c r="B276" s="32"/>
      <c r="C276" s="36"/>
      <c r="D276" s="121" t="s">
        <v>110</v>
      </c>
      <c r="E276" s="120">
        <f>ROUNDUP(E274*1.33,0)</f>
        <v>293</v>
      </c>
      <c r="F276" s="63">
        <v>0</v>
      </c>
      <c r="G276" s="64">
        <f t="shared" si="76"/>
        <v>293</v>
      </c>
      <c r="H276" s="65" t="s">
        <v>38</v>
      </c>
      <c r="I276" s="37">
        <v>0</v>
      </c>
      <c r="J276" s="38">
        <f t="shared" si="67"/>
        <v>0</v>
      </c>
      <c r="K276" s="39">
        <v>0</v>
      </c>
      <c r="L276" s="40">
        <f t="shared" si="68"/>
        <v>0</v>
      </c>
      <c r="M276" s="40">
        <f t="shared" si="69"/>
        <v>0</v>
      </c>
      <c r="N276" s="40">
        <v>0</v>
      </c>
      <c r="O276" s="40">
        <f t="shared" si="70"/>
        <v>0</v>
      </c>
      <c r="P276" s="40">
        <f t="shared" si="71"/>
        <v>0</v>
      </c>
      <c r="Q276" s="30">
        <f t="shared" si="72"/>
        <v>0</v>
      </c>
      <c r="R276" s="145"/>
      <c r="S276" s="145"/>
      <c r="T276" s="145"/>
      <c r="U276" s="145"/>
      <c r="V276" s="145"/>
      <c r="W276" s="145"/>
      <c r="X276" s="145"/>
      <c r="Y276" s="145"/>
      <c r="Z276" s="145"/>
      <c r="AA276" s="145"/>
      <c r="AB276" s="145"/>
      <c r="AC276" s="145"/>
      <c r="AD276" s="145"/>
      <c r="AE276" s="145"/>
      <c r="AF276" s="145"/>
      <c r="AG276" s="145"/>
      <c r="AH276" s="145"/>
      <c r="AI276" s="145"/>
      <c r="AJ276" s="145"/>
      <c r="AK276" s="143"/>
      <c r="AL276" s="143"/>
      <c r="AM276" s="143"/>
      <c r="AN276" s="143"/>
      <c r="AO276" s="143"/>
      <c r="AP276" s="143"/>
      <c r="AQ276" s="143"/>
      <c r="AR276" s="143"/>
      <c r="AS276" s="143"/>
      <c r="AT276" s="143"/>
      <c r="AU276" s="143"/>
      <c r="AV276" s="143"/>
      <c r="AW276" s="143"/>
      <c r="AX276" s="143"/>
      <c r="AY276" s="143"/>
      <c r="AZ276" s="143"/>
      <c r="BA276" s="143"/>
      <c r="BB276" s="143"/>
      <c r="BC276" s="143"/>
      <c r="BD276" s="143"/>
      <c r="BE276" s="143"/>
      <c r="BF276" s="143"/>
      <c r="BG276" s="143"/>
      <c r="BH276" s="143"/>
      <c r="BI276" s="143"/>
      <c r="BJ276" s="143"/>
      <c r="BK276" s="143"/>
      <c r="BL276" s="143"/>
      <c r="BM276" s="143"/>
      <c r="BN276" s="143"/>
      <c r="BO276" s="143"/>
      <c r="BP276" s="143"/>
      <c r="BQ276" s="143"/>
      <c r="BR276" s="143"/>
      <c r="BS276" s="143"/>
      <c r="BT276" s="143"/>
      <c r="BU276" s="143"/>
      <c r="BV276" s="143"/>
      <c r="BW276" s="143"/>
      <c r="BX276" s="143"/>
      <c r="BY276" s="143"/>
      <c r="BZ276" s="143"/>
      <c r="CA276" s="143"/>
      <c r="CB276" s="143"/>
      <c r="CC276" s="143"/>
      <c r="CD276" s="143"/>
      <c r="CE276" s="143"/>
      <c r="CF276" s="143"/>
      <c r="CG276" s="143"/>
      <c r="CH276" s="143"/>
      <c r="CI276" s="143"/>
      <c r="CJ276" s="143"/>
      <c r="CK276" s="143"/>
      <c r="CL276" s="143"/>
      <c r="CM276" s="143"/>
      <c r="CN276" s="143"/>
      <c r="CO276" s="143"/>
      <c r="CP276" s="143"/>
      <c r="CQ276" s="143"/>
      <c r="CR276" s="143"/>
      <c r="CS276" s="143"/>
      <c r="CT276" s="143"/>
      <c r="CU276" s="143"/>
      <c r="CV276" s="143"/>
      <c r="CW276" s="143"/>
      <c r="CX276" s="143"/>
      <c r="CY276" s="143"/>
      <c r="CZ276" s="143"/>
      <c r="DA276" s="143"/>
      <c r="DB276" s="143"/>
      <c r="DC276" s="143"/>
      <c r="DD276" s="143"/>
      <c r="DE276" s="143"/>
      <c r="DF276" s="143"/>
      <c r="DG276" s="143"/>
      <c r="DH276" s="143"/>
      <c r="DI276" s="143"/>
      <c r="DJ276" s="143"/>
      <c r="DK276" s="143"/>
      <c r="DL276" s="143"/>
      <c r="DM276" s="143"/>
      <c r="DN276" s="143"/>
      <c r="DO276" s="143"/>
      <c r="DP276" s="143"/>
      <c r="DQ276" s="143"/>
      <c r="DR276" s="143"/>
      <c r="DS276" s="143"/>
      <c r="DT276" s="143"/>
      <c r="DU276" s="143"/>
      <c r="DV276" s="143"/>
      <c r="DW276" s="143"/>
      <c r="DX276" s="143"/>
      <c r="DY276" s="143"/>
      <c r="DZ276" s="143"/>
      <c r="EA276" s="143"/>
      <c r="EB276" s="143"/>
      <c r="EC276" s="143"/>
      <c r="ED276" s="143"/>
      <c r="EE276" s="143"/>
      <c r="EF276" s="143"/>
      <c r="EG276" s="143"/>
      <c r="EH276" s="143"/>
      <c r="EI276" s="143"/>
      <c r="EJ276" s="143"/>
      <c r="EK276" s="143"/>
      <c r="EL276" s="143"/>
      <c r="EM276" s="143"/>
      <c r="EN276" s="143"/>
      <c r="EO276" s="143"/>
      <c r="EP276" s="143"/>
      <c r="EQ276" s="143"/>
      <c r="ER276" s="143"/>
      <c r="ES276" s="143"/>
      <c r="ET276" s="143"/>
      <c r="EU276" s="143"/>
      <c r="EV276" s="143"/>
      <c r="EW276" s="143"/>
      <c r="EX276" s="143"/>
      <c r="EY276" s="143"/>
      <c r="EZ276" s="143"/>
      <c r="FA276" s="143"/>
      <c r="FB276" s="143"/>
      <c r="FC276" s="143"/>
    </row>
    <row r="277" spans="1:159" s="73" customFormat="1">
      <c r="A277" s="74">
        <f>IF(F277&lt;&gt;"",1+MAX($A$2:A276),"")</f>
        <v>218</v>
      </c>
      <c r="B277" s="32"/>
      <c r="C277" s="36"/>
      <c r="D277" s="121" t="s">
        <v>111</v>
      </c>
      <c r="E277" s="120">
        <f>ROUNDUP(E275*16,0)</f>
        <v>112</v>
      </c>
      <c r="F277" s="63">
        <v>0.05</v>
      </c>
      <c r="G277" s="64">
        <f t="shared" si="76"/>
        <v>117.60000000000001</v>
      </c>
      <c r="H277" s="65" t="s">
        <v>39</v>
      </c>
      <c r="I277" s="37">
        <v>0</v>
      </c>
      <c r="J277" s="38">
        <f t="shared" si="67"/>
        <v>0</v>
      </c>
      <c r="K277" s="39">
        <v>0</v>
      </c>
      <c r="L277" s="40">
        <f t="shared" si="68"/>
        <v>0</v>
      </c>
      <c r="M277" s="40">
        <f t="shared" si="69"/>
        <v>0</v>
      </c>
      <c r="N277" s="40">
        <v>0</v>
      </c>
      <c r="O277" s="40">
        <f t="shared" si="70"/>
        <v>0</v>
      </c>
      <c r="P277" s="40">
        <f t="shared" si="71"/>
        <v>0</v>
      </c>
      <c r="Q277" s="30">
        <f t="shared" si="72"/>
        <v>0</v>
      </c>
      <c r="R277" s="145"/>
      <c r="S277" s="145"/>
      <c r="T277" s="145"/>
      <c r="U277" s="145"/>
      <c r="V277" s="145"/>
      <c r="W277" s="145"/>
      <c r="X277" s="145"/>
      <c r="Y277" s="145"/>
      <c r="Z277" s="145"/>
      <c r="AA277" s="145"/>
      <c r="AB277" s="145"/>
      <c r="AC277" s="145"/>
      <c r="AD277" s="145"/>
      <c r="AE277" s="145"/>
      <c r="AF277" s="145"/>
      <c r="AG277" s="145"/>
      <c r="AH277" s="145"/>
      <c r="AI277" s="145"/>
      <c r="AJ277" s="145"/>
      <c r="AK277" s="143"/>
      <c r="AL277" s="143"/>
      <c r="AM277" s="143"/>
      <c r="AN277" s="143"/>
      <c r="AO277" s="143"/>
      <c r="AP277" s="143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3"/>
      <c r="BB277" s="143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3"/>
      <c r="BN277" s="143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3"/>
      <c r="BZ277" s="143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3"/>
      <c r="CM277" s="143"/>
      <c r="CN277" s="143"/>
      <c r="CO277" s="143"/>
      <c r="CP277" s="143"/>
      <c r="CQ277" s="143"/>
      <c r="CR277" s="143"/>
      <c r="CS277" s="143"/>
      <c r="CT277" s="143"/>
      <c r="CU277" s="143"/>
      <c r="CV277" s="143"/>
      <c r="CW277" s="143"/>
      <c r="CX277" s="143"/>
      <c r="CY277" s="143"/>
      <c r="CZ277" s="143"/>
      <c r="DA277" s="143"/>
      <c r="DB277" s="143"/>
      <c r="DC277" s="143"/>
      <c r="DD277" s="143"/>
      <c r="DE277" s="143"/>
      <c r="DF277" s="143"/>
      <c r="DG277" s="143"/>
      <c r="DH277" s="143"/>
      <c r="DI277" s="143"/>
      <c r="DJ277" s="143"/>
      <c r="DK277" s="143"/>
      <c r="DL277" s="143"/>
      <c r="DM277" s="143"/>
      <c r="DN277" s="143"/>
      <c r="DO277" s="143"/>
      <c r="DP277" s="143"/>
      <c r="DQ277" s="143"/>
      <c r="DR277" s="143"/>
      <c r="DS277" s="143"/>
      <c r="DT277" s="143"/>
      <c r="DU277" s="143"/>
      <c r="DV277" s="143"/>
      <c r="DW277" s="143"/>
      <c r="DX277" s="143"/>
      <c r="DY277" s="143"/>
      <c r="DZ277" s="143"/>
      <c r="EA277" s="143"/>
      <c r="EB277" s="143"/>
      <c r="EC277" s="143"/>
      <c r="ED277" s="143"/>
      <c r="EE277" s="143"/>
      <c r="EF277" s="143"/>
      <c r="EG277" s="143"/>
      <c r="EH277" s="143"/>
      <c r="EI277" s="143"/>
      <c r="EJ277" s="143"/>
      <c r="EK277" s="143"/>
      <c r="EL277" s="143"/>
      <c r="EM277" s="143"/>
      <c r="EN277" s="143"/>
      <c r="EO277" s="143"/>
      <c r="EP277" s="143"/>
      <c r="EQ277" s="143"/>
      <c r="ER277" s="143"/>
      <c r="ES277" s="143"/>
      <c r="ET277" s="143"/>
      <c r="EU277" s="143"/>
      <c r="EV277" s="143"/>
      <c r="EW277" s="143"/>
      <c r="EX277" s="143"/>
      <c r="EY277" s="143"/>
      <c r="EZ277" s="143"/>
      <c r="FA277" s="143"/>
      <c r="FB277" s="143"/>
      <c r="FC277" s="143"/>
    </row>
    <row r="278" spans="1:159" s="73" customFormat="1">
      <c r="A278" s="74">
        <f>IF(F278&lt;&gt;"",1+MAX($A$2:A277),"")</f>
        <v>219</v>
      </c>
      <c r="B278" s="32"/>
      <c r="C278" s="36"/>
      <c r="D278" s="121" t="s">
        <v>112</v>
      </c>
      <c r="E278" s="120">
        <f>E274*0.084</f>
        <v>18.48</v>
      </c>
      <c r="F278" s="35">
        <v>0.05</v>
      </c>
      <c r="G278" s="64">
        <f t="shared" si="76"/>
        <v>19.404</v>
      </c>
      <c r="H278" s="65" t="s">
        <v>113</v>
      </c>
      <c r="I278" s="37">
        <v>0</v>
      </c>
      <c r="J278" s="38">
        <f t="shared" si="67"/>
        <v>0</v>
      </c>
      <c r="K278" s="39">
        <v>0</v>
      </c>
      <c r="L278" s="40">
        <f t="shared" si="68"/>
        <v>0</v>
      </c>
      <c r="M278" s="40">
        <f t="shared" si="69"/>
        <v>0</v>
      </c>
      <c r="N278" s="40">
        <v>0</v>
      </c>
      <c r="O278" s="40">
        <f t="shared" si="70"/>
        <v>0</v>
      </c>
      <c r="P278" s="40">
        <f t="shared" si="71"/>
        <v>0</v>
      </c>
      <c r="Q278" s="30">
        <f t="shared" si="72"/>
        <v>0</v>
      </c>
      <c r="R278" s="145"/>
      <c r="S278" s="145"/>
      <c r="T278" s="145"/>
      <c r="U278" s="145"/>
      <c r="V278" s="145"/>
      <c r="W278" s="145"/>
      <c r="X278" s="145"/>
      <c r="Y278" s="145"/>
      <c r="Z278" s="145"/>
      <c r="AA278" s="145"/>
      <c r="AB278" s="145"/>
      <c r="AC278" s="145"/>
      <c r="AD278" s="145"/>
      <c r="AE278" s="145"/>
      <c r="AF278" s="145"/>
      <c r="AG278" s="145"/>
      <c r="AH278" s="145"/>
      <c r="AI278" s="145"/>
      <c r="AJ278" s="145"/>
      <c r="AK278" s="143"/>
      <c r="AL278" s="143"/>
      <c r="AM278" s="143"/>
      <c r="AN278" s="143"/>
      <c r="AO278" s="143"/>
      <c r="AP278" s="143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3"/>
      <c r="BB278" s="143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3"/>
      <c r="BN278" s="143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3"/>
      <c r="BZ278" s="143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3"/>
      <c r="CM278" s="143"/>
      <c r="CN278" s="143"/>
      <c r="CO278" s="143"/>
      <c r="CP278" s="143"/>
      <c r="CQ278" s="143"/>
      <c r="CR278" s="143"/>
      <c r="CS278" s="143"/>
      <c r="CT278" s="143"/>
      <c r="CU278" s="143"/>
      <c r="CV278" s="143"/>
      <c r="CW278" s="143"/>
      <c r="CX278" s="143"/>
      <c r="CY278" s="143"/>
      <c r="CZ278" s="143"/>
      <c r="DA278" s="143"/>
      <c r="DB278" s="143"/>
      <c r="DC278" s="143"/>
      <c r="DD278" s="143"/>
      <c r="DE278" s="143"/>
      <c r="DF278" s="143"/>
      <c r="DG278" s="143"/>
      <c r="DH278" s="143"/>
      <c r="DI278" s="143"/>
      <c r="DJ278" s="143"/>
      <c r="DK278" s="143"/>
      <c r="DL278" s="143"/>
      <c r="DM278" s="143"/>
      <c r="DN278" s="143"/>
      <c r="DO278" s="143"/>
      <c r="DP278" s="143"/>
      <c r="DQ278" s="143"/>
      <c r="DR278" s="143"/>
      <c r="DS278" s="143"/>
      <c r="DT278" s="143"/>
      <c r="DU278" s="143"/>
      <c r="DV278" s="143"/>
      <c r="DW278" s="143"/>
      <c r="DX278" s="143"/>
      <c r="DY278" s="143"/>
      <c r="DZ278" s="143"/>
      <c r="EA278" s="143"/>
      <c r="EB278" s="143"/>
      <c r="EC278" s="143"/>
      <c r="ED278" s="143"/>
      <c r="EE278" s="143"/>
      <c r="EF278" s="143"/>
      <c r="EG278" s="143"/>
      <c r="EH278" s="143"/>
      <c r="EI278" s="143"/>
      <c r="EJ278" s="143"/>
      <c r="EK278" s="143"/>
      <c r="EL278" s="143"/>
      <c r="EM278" s="143"/>
      <c r="EN278" s="143"/>
      <c r="EO278" s="143"/>
      <c r="EP278" s="143"/>
      <c r="EQ278" s="143"/>
      <c r="ER278" s="143"/>
      <c r="ES278" s="143"/>
      <c r="ET278" s="143"/>
      <c r="EU278" s="143"/>
      <c r="EV278" s="143"/>
      <c r="EW278" s="143"/>
      <c r="EX278" s="143"/>
      <c r="EY278" s="143"/>
      <c r="EZ278" s="143"/>
      <c r="FA278" s="143"/>
      <c r="FB278" s="143"/>
      <c r="FC278" s="143"/>
    </row>
    <row r="279" spans="1:159" s="73" customFormat="1">
      <c r="A279" s="74">
        <f>IF(F279&lt;&gt;"",1+MAX($A$2:A278),"")</f>
        <v>220</v>
      </c>
      <c r="B279" s="32"/>
      <c r="C279" s="36"/>
      <c r="D279" s="119" t="s">
        <v>134</v>
      </c>
      <c r="E279" s="120">
        <f>110</f>
        <v>110</v>
      </c>
      <c r="F279" s="63">
        <v>0.1</v>
      </c>
      <c r="G279" s="64">
        <f t="shared" si="76"/>
        <v>121.00000000000001</v>
      </c>
      <c r="H279" s="71" t="s">
        <v>37</v>
      </c>
      <c r="I279" s="37">
        <v>0</v>
      </c>
      <c r="J279" s="38">
        <f t="shared" si="67"/>
        <v>0</v>
      </c>
      <c r="K279" s="39">
        <v>0</v>
      </c>
      <c r="L279" s="40">
        <f t="shared" si="68"/>
        <v>0</v>
      </c>
      <c r="M279" s="40">
        <f t="shared" si="69"/>
        <v>0</v>
      </c>
      <c r="N279" s="40">
        <v>0</v>
      </c>
      <c r="O279" s="40">
        <f t="shared" si="70"/>
        <v>0</v>
      </c>
      <c r="P279" s="40">
        <f t="shared" si="71"/>
        <v>0</v>
      </c>
      <c r="Q279" s="30">
        <f t="shared" si="72"/>
        <v>0</v>
      </c>
      <c r="R279" s="145"/>
      <c r="S279" s="145"/>
      <c r="T279" s="145"/>
      <c r="U279" s="145"/>
      <c r="V279" s="145"/>
      <c r="W279" s="145"/>
      <c r="X279" s="145"/>
      <c r="Y279" s="145"/>
      <c r="Z279" s="145"/>
      <c r="AA279" s="145"/>
      <c r="AB279" s="145"/>
      <c r="AC279" s="145"/>
      <c r="AD279" s="145"/>
      <c r="AE279" s="145"/>
      <c r="AF279" s="145"/>
      <c r="AG279" s="145"/>
      <c r="AH279" s="145"/>
      <c r="AI279" s="145"/>
      <c r="AJ279" s="145"/>
      <c r="AK279" s="143"/>
      <c r="AL279" s="143"/>
      <c r="AM279" s="143"/>
      <c r="AN279" s="143"/>
      <c r="AO279" s="143"/>
      <c r="AP279" s="143"/>
      <c r="AQ279" s="143"/>
      <c r="AR279" s="143"/>
      <c r="AS279" s="143"/>
      <c r="AT279" s="143"/>
      <c r="AU279" s="143"/>
      <c r="AV279" s="143"/>
      <c r="AW279" s="143"/>
      <c r="AX279" s="143"/>
      <c r="AY279" s="143"/>
      <c r="AZ279" s="143"/>
      <c r="BA279" s="143"/>
      <c r="BB279" s="143"/>
      <c r="BC279" s="143"/>
      <c r="BD279" s="143"/>
      <c r="BE279" s="143"/>
      <c r="BF279" s="143"/>
      <c r="BG279" s="143"/>
      <c r="BH279" s="143"/>
      <c r="BI279" s="143"/>
      <c r="BJ279" s="143"/>
      <c r="BK279" s="143"/>
      <c r="BL279" s="143"/>
      <c r="BM279" s="143"/>
      <c r="BN279" s="143"/>
      <c r="BO279" s="143"/>
      <c r="BP279" s="143"/>
      <c r="BQ279" s="143"/>
      <c r="BR279" s="143"/>
      <c r="BS279" s="143"/>
      <c r="BT279" s="143"/>
      <c r="BU279" s="143"/>
      <c r="BV279" s="143"/>
      <c r="BW279" s="143"/>
      <c r="BX279" s="143"/>
      <c r="BY279" s="143"/>
      <c r="BZ279" s="143"/>
      <c r="CA279" s="143"/>
      <c r="CB279" s="143"/>
      <c r="CC279" s="143"/>
      <c r="CD279" s="143"/>
      <c r="CE279" s="143"/>
      <c r="CF279" s="143"/>
      <c r="CG279" s="143"/>
      <c r="CH279" s="143"/>
      <c r="CI279" s="143"/>
      <c r="CJ279" s="143"/>
      <c r="CK279" s="143"/>
      <c r="CL279" s="143"/>
      <c r="CM279" s="143"/>
      <c r="CN279" s="143"/>
      <c r="CO279" s="143"/>
      <c r="CP279" s="143"/>
      <c r="CQ279" s="143"/>
      <c r="CR279" s="143"/>
      <c r="CS279" s="143"/>
      <c r="CT279" s="143"/>
      <c r="CU279" s="143"/>
      <c r="CV279" s="143"/>
      <c r="CW279" s="143"/>
      <c r="CX279" s="143"/>
      <c r="CY279" s="143"/>
      <c r="CZ279" s="143"/>
      <c r="DA279" s="143"/>
      <c r="DB279" s="143"/>
      <c r="DC279" s="143"/>
      <c r="DD279" s="143"/>
      <c r="DE279" s="143"/>
      <c r="DF279" s="143"/>
      <c r="DG279" s="143"/>
      <c r="DH279" s="143"/>
      <c r="DI279" s="143"/>
      <c r="DJ279" s="143"/>
      <c r="DK279" s="143"/>
      <c r="DL279" s="143"/>
      <c r="DM279" s="143"/>
      <c r="DN279" s="143"/>
      <c r="DO279" s="143"/>
      <c r="DP279" s="143"/>
      <c r="DQ279" s="143"/>
      <c r="DR279" s="143"/>
      <c r="DS279" s="143"/>
      <c r="DT279" s="143"/>
      <c r="DU279" s="143"/>
      <c r="DV279" s="143"/>
      <c r="DW279" s="143"/>
      <c r="DX279" s="143"/>
      <c r="DY279" s="143"/>
      <c r="DZ279" s="143"/>
      <c r="EA279" s="143"/>
      <c r="EB279" s="143"/>
      <c r="EC279" s="143"/>
      <c r="ED279" s="143"/>
      <c r="EE279" s="143"/>
      <c r="EF279" s="143"/>
      <c r="EG279" s="143"/>
      <c r="EH279" s="143"/>
      <c r="EI279" s="143"/>
      <c r="EJ279" s="143"/>
      <c r="EK279" s="143"/>
      <c r="EL279" s="143"/>
      <c r="EM279" s="143"/>
      <c r="EN279" s="143"/>
      <c r="EO279" s="143"/>
      <c r="EP279" s="143"/>
      <c r="EQ279" s="143"/>
      <c r="ER279" s="143"/>
      <c r="ES279" s="143"/>
      <c r="ET279" s="143"/>
      <c r="EU279" s="143"/>
      <c r="EV279" s="143"/>
      <c r="EW279" s="143"/>
      <c r="EX279" s="143"/>
      <c r="EY279" s="143"/>
      <c r="EZ279" s="143"/>
      <c r="FA279" s="143"/>
      <c r="FB279" s="143"/>
      <c r="FC279" s="143"/>
    </row>
    <row r="280" spans="1:159" s="73" customFormat="1">
      <c r="A280" s="74">
        <f>IF(F280&lt;&gt;"",1+MAX($A$2:A279),"")</f>
        <v>221</v>
      </c>
      <c r="B280" s="32"/>
      <c r="C280" s="36"/>
      <c r="D280" s="119" t="s">
        <v>160</v>
      </c>
      <c r="E280" s="120">
        <f>E279/2</f>
        <v>55</v>
      </c>
      <c r="F280" s="63">
        <v>0.05</v>
      </c>
      <c r="G280" s="64">
        <f t="shared" si="76"/>
        <v>57.75</v>
      </c>
      <c r="H280" s="71" t="s">
        <v>39</v>
      </c>
      <c r="I280" s="37">
        <v>0</v>
      </c>
      <c r="J280" s="38">
        <f t="shared" si="67"/>
        <v>0</v>
      </c>
      <c r="K280" s="39">
        <v>0</v>
      </c>
      <c r="L280" s="40">
        <f t="shared" si="68"/>
        <v>0</v>
      </c>
      <c r="M280" s="40">
        <f t="shared" si="69"/>
        <v>0</v>
      </c>
      <c r="N280" s="40">
        <v>0</v>
      </c>
      <c r="O280" s="40">
        <f t="shared" si="70"/>
        <v>0</v>
      </c>
      <c r="P280" s="40">
        <f t="shared" si="71"/>
        <v>0</v>
      </c>
      <c r="Q280" s="30">
        <f t="shared" si="72"/>
        <v>0</v>
      </c>
      <c r="R280" s="145"/>
      <c r="S280" s="145"/>
      <c r="T280" s="145"/>
      <c r="U280" s="145"/>
      <c r="V280" s="145"/>
      <c r="W280" s="145"/>
      <c r="X280" s="145"/>
      <c r="Y280" s="145"/>
      <c r="Z280" s="145"/>
      <c r="AA280" s="145"/>
      <c r="AB280" s="145"/>
      <c r="AC280" s="145"/>
      <c r="AD280" s="145"/>
      <c r="AE280" s="145"/>
      <c r="AF280" s="145"/>
      <c r="AG280" s="145"/>
      <c r="AH280" s="145"/>
      <c r="AI280" s="145"/>
      <c r="AJ280" s="145"/>
      <c r="AK280" s="143"/>
      <c r="AL280" s="143"/>
      <c r="AM280" s="143"/>
      <c r="AN280" s="143"/>
      <c r="AO280" s="143"/>
      <c r="AP280" s="143"/>
      <c r="AQ280" s="143"/>
      <c r="AR280" s="143"/>
      <c r="AS280" s="143"/>
      <c r="AT280" s="143"/>
      <c r="AU280" s="143"/>
      <c r="AV280" s="143"/>
      <c r="AW280" s="143"/>
      <c r="AX280" s="143"/>
      <c r="AY280" s="143"/>
      <c r="AZ280" s="143"/>
      <c r="BA280" s="143"/>
      <c r="BB280" s="143"/>
      <c r="BC280" s="143"/>
      <c r="BD280" s="143"/>
      <c r="BE280" s="143"/>
      <c r="BF280" s="143"/>
      <c r="BG280" s="143"/>
      <c r="BH280" s="143"/>
      <c r="BI280" s="143"/>
      <c r="BJ280" s="143"/>
      <c r="BK280" s="143"/>
      <c r="BL280" s="143"/>
      <c r="BM280" s="143"/>
      <c r="BN280" s="143"/>
      <c r="BO280" s="143"/>
      <c r="BP280" s="143"/>
      <c r="BQ280" s="143"/>
      <c r="BR280" s="143"/>
      <c r="BS280" s="143"/>
      <c r="BT280" s="143"/>
      <c r="BU280" s="143"/>
      <c r="BV280" s="143"/>
      <c r="BW280" s="143"/>
      <c r="BX280" s="143"/>
      <c r="BY280" s="143"/>
      <c r="BZ280" s="143"/>
      <c r="CA280" s="143"/>
      <c r="CB280" s="143"/>
      <c r="CC280" s="143"/>
      <c r="CD280" s="143"/>
      <c r="CE280" s="143"/>
      <c r="CF280" s="143"/>
      <c r="CG280" s="143"/>
      <c r="CH280" s="143"/>
      <c r="CI280" s="143"/>
      <c r="CJ280" s="143"/>
      <c r="CK280" s="143"/>
      <c r="CL280" s="143"/>
      <c r="CM280" s="143"/>
      <c r="CN280" s="143"/>
      <c r="CO280" s="143"/>
      <c r="CP280" s="143"/>
      <c r="CQ280" s="143"/>
      <c r="CR280" s="143"/>
      <c r="CS280" s="143"/>
      <c r="CT280" s="143"/>
      <c r="CU280" s="143"/>
      <c r="CV280" s="143"/>
      <c r="CW280" s="143"/>
      <c r="CX280" s="143"/>
      <c r="CY280" s="143"/>
      <c r="CZ280" s="143"/>
      <c r="DA280" s="143"/>
      <c r="DB280" s="143"/>
      <c r="DC280" s="143"/>
      <c r="DD280" s="143"/>
      <c r="DE280" s="143"/>
      <c r="DF280" s="143"/>
      <c r="DG280" s="143"/>
      <c r="DH280" s="143"/>
      <c r="DI280" s="143"/>
      <c r="DJ280" s="143"/>
      <c r="DK280" s="143"/>
      <c r="DL280" s="143"/>
      <c r="DM280" s="143"/>
      <c r="DN280" s="143"/>
      <c r="DO280" s="143"/>
      <c r="DP280" s="143"/>
      <c r="DQ280" s="143"/>
      <c r="DR280" s="143"/>
      <c r="DS280" s="143"/>
      <c r="DT280" s="143"/>
      <c r="DU280" s="143"/>
      <c r="DV280" s="143"/>
      <c r="DW280" s="143"/>
      <c r="DX280" s="143"/>
      <c r="DY280" s="143"/>
      <c r="DZ280" s="143"/>
      <c r="EA280" s="143"/>
      <c r="EB280" s="143"/>
      <c r="EC280" s="143"/>
      <c r="ED280" s="143"/>
      <c r="EE280" s="143"/>
      <c r="EF280" s="143"/>
      <c r="EG280" s="143"/>
      <c r="EH280" s="143"/>
      <c r="EI280" s="143"/>
      <c r="EJ280" s="143"/>
      <c r="EK280" s="143"/>
      <c r="EL280" s="143"/>
      <c r="EM280" s="143"/>
      <c r="EN280" s="143"/>
      <c r="EO280" s="143"/>
      <c r="EP280" s="143"/>
      <c r="EQ280" s="143"/>
      <c r="ER280" s="143"/>
      <c r="ES280" s="143"/>
      <c r="ET280" s="143"/>
      <c r="EU280" s="143"/>
      <c r="EV280" s="143"/>
      <c r="EW280" s="143"/>
      <c r="EX280" s="143"/>
      <c r="EY280" s="143"/>
      <c r="EZ280" s="143"/>
      <c r="FA280" s="143"/>
      <c r="FB280" s="143"/>
      <c r="FC280" s="143"/>
    </row>
    <row r="281" spans="1:159" s="73" customFormat="1">
      <c r="A281" s="74">
        <f>IF(F281&lt;&gt;"",1+MAX($A$2:A280),"")</f>
        <v>222</v>
      </c>
      <c r="B281" s="32"/>
      <c r="C281" s="36"/>
      <c r="D281" s="119" t="s">
        <v>119</v>
      </c>
      <c r="E281" s="120">
        <f>E273*3</f>
        <v>24</v>
      </c>
      <c r="F281" s="63">
        <v>0.05</v>
      </c>
      <c r="G281" s="64">
        <f t="shared" si="76"/>
        <v>25.200000000000003</v>
      </c>
      <c r="H281" s="71" t="s">
        <v>39</v>
      </c>
      <c r="I281" s="37">
        <v>0</v>
      </c>
      <c r="J281" s="38">
        <f t="shared" si="67"/>
        <v>0</v>
      </c>
      <c r="K281" s="39">
        <v>0</v>
      </c>
      <c r="L281" s="40">
        <f t="shared" si="68"/>
        <v>0</v>
      </c>
      <c r="M281" s="40">
        <f t="shared" si="69"/>
        <v>0</v>
      </c>
      <c r="N281" s="40">
        <v>0</v>
      </c>
      <c r="O281" s="40">
        <f t="shared" si="70"/>
        <v>0</v>
      </c>
      <c r="P281" s="40">
        <f t="shared" si="71"/>
        <v>0</v>
      </c>
      <c r="Q281" s="30">
        <f t="shared" si="72"/>
        <v>0</v>
      </c>
      <c r="R281" s="145"/>
      <c r="S281" s="145"/>
      <c r="T281" s="145"/>
      <c r="U281" s="145"/>
      <c r="V281" s="145"/>
      <c r="W281" s="145"/>
      <c r="X281" s="145"/>
      <c r="Y281" s="145"/>
      <c r="Z281" s="145"/>
      <c r="AA281" s="145"/>
      <c r="AB281" s="145"/>
      <c r="AC281" s="145"/>
      <c r="AD281" s="145"/>
      <c r="AE281" s="145"/>
      <c r="AF281" s="145"/>
      <c r="AG281" s="145"/>
      <c r="AH281" s="145"/>
      <c r="AI281" s="145"/>
      <c r="AJ281" s="145"/>
      <c r="AK281" s="143"/>
      <c r="AL281" s="143"/>
      <c r="AM281" s="143"/>
      <c r="AN281" s="143"/>
      <c r="AO281" s="143"/>
      <c r="AP281" s="143"/>
      <c r="AQ281" s="143"/>
      <c r="AR281" s="143"/>
      <c r="AS281" s="143"/>
      <c r="AT281" s="143"/>
      <c r="AU281" s="143"/>
      <c r="AV281" s="143"/>
      <c r="AW281" s="143"/>
      <c r="AX281" s="143"/>
      <c r="AY281" s="143"/>
      <c r="AZ281" s="143"/>
      <c r="BA281" s="143"/>
      <c r="BB281" s="143"/>
      <c r="BC281" s="143"/>
      <c r="BD281" s="143"/>
      <c r="BE281" s="143"/>
      <c r="BF281" s="143"/>
      <c r="BG281" s="143"/>
      <c r="BH281" s="143"/>
      <c r="BI281" s="143"/>
      <c r="BJ281" s="143"/>
      <c r="BK281" s="143"/>
      <c r="BL281" s="143"/>
      <c r="BM281" s="143"/>
      <c r="BN281" s="143"/>
      <c r="BO281" s="143"/>
      <c r="BP281" s="143"/>
      <c r="BQ281" s="143"/>
      <c r="BR281" s="143"/>
      <c r="BS281" s="143"/>
      <c r="BT281" s="143"/>
      <c r="BU281" s="143"/>
      <c r="BV281" s="143"/>
      <c r="BW281" s="143"/>
      <c r="BX281" s="143"/>
      <c r="BY281" s="143"/>
      <c r="BZ281" s="143"/>
      <c r="CA281" s="143"/>
      <c r="CB281" s="143"/>
      <c r="CC281" s="143"/>
      <c r="CD281" s="143"/>
      <c r="CE281" s="143"/>
      <c r="CF281" s="143"/>
      <c r="CG281" s="143"/>
      <c r="CH281" s="143"/>
      <c r="CI281" s="143"/>
      <c r="CJ281" s="143"/>
      <c r="CK281" s="143"/>
      <c r="CL281" s="143"/>
      <c r="CM281" s="143"/>
      <c r="CN281" s="143"/>
      <c r="CO281" s="143"/>
      <c r="CP281" s="143"/>
      <c r="CQ281" s="143"/>
      <c r="CR281" s="143"/>
      <c r="CS281" s="143"/>
      <c r="CT281" s="143"/>
      <c r="CU281" s="143"/>
      <c r="CV281" s="143"/>
      <c r="CW281" s="143"/>
      <c r="CX281" s="143"/>
      <c r="CY281" s="143"/>
      <c r="CZ281" s="143"/>
      <c r="DA281" s="143"/>
      <c r="DB281" s="143"/>
      <c r="DC281" s="143"/>
      <c r="DD281" s="143"/>
      <c r="DE281" s="143"/>
      <c r="DF281" s="143"/>
      <c r="DG281" s="143"/>
      <c r="DH281" s="143"/>
      <c r="DI281" s="143"/>
      <c r="DJ281" s="143"/>
      <c r="DK281" s="143"/>
      <c r="DL281" s="143"/>
      <c r="DM281" s="143"/>
      <c r="DN281" s="143"/>
      <c r="DO281" s="143"/>
      <c r="DP281" s="143"/>
      <c r="DQ281" s="143"/>
      <c r="DR281" s="143"/>
      <c r="DS281" s="143"/>
      <c r="DT281" s="143"/>
      <c r="DU281" s="143"/>
      <c r="DV281" s="143"/>
      <c r="DW281" s="143"/>
      <c r="DX281" s="143"/>
      <c r="DY281" s="143"/>
      <c r="DZ281" s="143"/>
      <c r="EA281" s="143"/>
      <c r="EB281" s="143"/>
      <c r="EC281" s="143"/>
      <c r="ED281" s="143"/>
      <c r="EE281" s="143"/>
      <c r="EF281" s="143"/>
      <c r="EG281" s="143"/>
      <c r="EH281" s="143"/>
      <c r="EI281" s="143"/>
      <c r="EJ281" s="143"/>
      <c r="EK281" s="143"/>
      <c r="EL281" s="143"/>
      <c r="EM281" s="143"/>
      <c r="EN281" s="143"/>
      <c r="EO281" s="143"/>
      <c r="EP281" s="143"/>
      <c r="EQ281" s="143"/>
      <c r="ER281" s="143"/>
      <c r="ES281" s="143"/>
      <c r="ET281" s="143"/>
      <c r="EU281" s="143"/>
      <c r="EV281" s="143"/>
      <c r="EW281" s="143"/>
      <c r="EX281" s="143"/>
      <c r="EY281" s="143"/>
      <c r="EZ281" s="143"/>
      <c r="FA281" s="143"/>
      <c r="FB281" s="143"/>
      <c r="FC281" s="143"/>
    </row>
    <row r="282" spans="1:159" s="73" customFormat="1">
      <c r="A282" s="74">
        <f>IF(F282&lt;&gt;"",1+MAX($A$2:A281),"")</f>
        <v>223</v>
      </c>
      <c r="B282" s="32"/>
      <c r="C282" s="36"/>
      <c r="D282" s="119" t="s">
        <v>120</v>
      </c>
      <c r="E282" s="120">
        <f>E273*4</f>
        <v>32</v>
      </c>
      <c r="F282" s="63">
        <v>0.05</v>
      </c>
      <c r="G282" s="64">
        <f t="shared" si="76"/>
        <v>33.6</v>
      </c>
      <c r="H282" s="71" t="s">
        <v>39</v>
      </c>
      <c r="I282" s="37">
        <v>0</v>
      </c>
      <c r="J282" s="38">
        <f t="shared" si="67"/>
        <v>0</v>
      </c>
      <c r="K282" s="39">
        <v>0</v>
      </c>
      <c r="L282" s="40">
        <f t="shared" si="68"/>
        <v>0</v>
      </c>
      <c r="M282" s="40">
        <f t="shared" si="69"/>
        <v>0</v>
      </c>
      <c r="N282" s="40">
        <v>0</v>
      </c>
      <c r="O282" s="40">
        <f t="shared" si="70"/>
        <v>0</v>
      </c>
      <c r="P282" s="40">
        <f t="shared" si="71"/>
        <v>0</v>
      </c>
      <c r="Q282" s="30">
        <f t="shared" si="72"/>
        <v>0</v>
      </c>
      <c r="R282" s="145"/>
      <c r="S282" s="145"/>
      <c r="T282" s="145"/>
      <c r="U282" s="145"/>
      <c r="V282" s="145"/>
      <c r="W282" s="145"/>
      <c r="X282" s="145"/>
      <c r="Y282" s="145"/>
      <c r="Z282" s="145"/>
      <c r="AA282" s="145"/>
      <c r="AB282" s="145"/>
      <c r="AC282" s="145"/>
      <c r="AD282" s="145"/>
      <c r="AE282" s="145"/>
      <c r="AF282" s="145"/>
      <c r="AG282" s="145"/>
      <c r="AH282" s="145"/>
      <c r="AI282" s="145"/>
      <c r="AJ282" s="145"/>
      <c r="AK282" s="143"/>
      <c r="AL282" s="143"/>
      <c r="AM282" s="143"/>
      <c r="AN282" s="143"/>
      <c r="AO282" s="143"/>
      <c r="AP282" s="143"/>
      <c r="AQ282" s="143"/>
      <c r="AR282" s="143"/>
      <c r="AS282" s="143"/>
      <c r="AT282" s="143"/>
      <c r="AU282" s="143"/>
      <c r="AV282" s="143"/>
      <c r="AW282" s="143"/>
      <c r="AX282" s="143"/>
      <c r="AY282" s="143"/>
      <c r="AZ282" s="143"/>
      <c r="BA282" s="143"/>
      <c r="BB282" s="143"/>
      <c r="BC282" s="143"/>
      <c r="BD282" s="143"/>
      <c r="BE282" s="143"/>
      <c r="BF282" s="143"/>
      <c r="BG282" s="143"/>
      <c r="BH282" s="143"/>
      <c r="BI282" s="143"/>
      <c r="BJ282" s="143"/>
      <c r="BK282" s="143"/>
      <c r="BL282" s="143"/>
      <c r="BM282" s="143"/>
      <c r="BN282" s="143"/>
      <c r="BO282" s="143"/>
      <c r="BP282" s="143"/>
      <c r="BQ282" s="143"/>
      <c r="BR282" s="143"/>
      <c r="BS282" s="143"/>
      <c r="BT282" s="143"/>
      <c r="BU282" s="143"/>
      <c r="BV282" s="143"/>
      <c r="BW282" s="143"/>
      <c r="BX282" s="143"/>
      <c r="BY282" s="143"/>
      <c r="BZ282" s="143"/>
      <c r="CA282" s="143"/>
      <c r="CB282" s="143"/>
      <c r="CC282" s="143"/>
      <c r="CD282" s="143"/>
      <c r="CE282" s="143"/>
      <c r="CF282" s="143"/>
      <c r="CG282" s="143"/>
      <c r="CH282" s="143"/>
      <c r="CI282" s="143"/>
      <c r="CJ282" s="143"/>
      <c r="CK282" s="143"/>
      <c r="CL282" s="143"/>
      <c r="CM282" s="143"/>
      <c r="CN282" s="143"/>
      <c r="CO282" s="143"/>
      <c r="CP282" s="143"/>
      <c r="CQ282" s="143"/>
      <c r="CR282" s="143"/>
      <c r="CS282" s="143"/>
      <c r="CT282" s="143"/>
      <c r="CU282" s="143"/>
      <c r="CV282" s="143"/>
      <c r="CW282" s="143"/>
      <c r="CX282" s="143"/>
      <c r="CY282" s="143"/>
      <c r="CZ282" s="143"/>
      <c r="DA282" s="143"/>
      <c r="DB282" s="143"/>
      <c r="DC282" s="143"/>
      <c r="DD282" s="143"/>
      <c r="DE282" s="143"/>
      <c r="DF282" s="143"/>
      <c r="DG282" s="143"/>
      <c r="DH282" s="143"/>
      <c r="DI282" s="143"/>
      <c r="DJ282" s="143"/>
      <c r="DK282" s="143"/>
      <c r="DL282" s="143"/>
      <c r="DM282" s="143"/>
      <c r="DN282" s="143"/>
      <c r="DO282" s="143"/>
      <c r="DP282" s="143"/>
      <c r="DQ282" s="143"/>
      <c r="DR282" s="143"/>
      <c r="DS282" s="143"/>
      <c r="DT282" s="143"/>
      <c r="DU282" s="143"/>
      <c r="DV282" s="143"/>
      <c r="DW282" s="143"/>
      <c r="DX282" s="143"/>
      <c r="DY282" s="143"/>
      <c r="DZ282" s="143"/>
      <c r="EA282" s="143"/>
      <c r="EB282" s="143"/>
      <c r="EC282" s="143"/>
      <c r="ED282" s="143"/>
      <c r="EE282" s="143"/>
      <c r="EF282" s="143"/>
      <c r="EG282" s="143"/>
      <c r="EH282" s="143"/>
      <c r="EI282" s="143"/>
      <c r="EJ282" s="143"/>
      <c r="EK282" s="143"/>
      <c r="EL282" s="143"/>
      <c r="EM282" s="143"/>
      <c r="EN282" s="143"/>
      <c r="EO282" s="143"/>
      <c r="EP282" s="143"/>
      <c r="EQ282" s="143"/>
      <c r="ER282" s="143"/>
      <c r="ES282" s="143"/>
      <c r="ET282" s="143"/>
      <c r="EU282" s="143"/>
      <c r="EV282" s="143"/>
      <c r="EW282" s="143"/>
      <c r="EX282" s="143"/>
      <c r="EY282" s="143"/>
      <c r="EZ282" s="143"/>
      <c r="FA282" s="143"/>
      <c r="FB282" s="143"/>
      <c r="FC282" s="143"/>
    </row>
    <row r="283" spans="1:159" s="73" customFormat="1">
      <c r="A283" s="74" t="str">
        <f>IF(F283&lt;&gt;"",1+MAX($A$2:A282),"")</f>
        <v/>
      </c>
      <c r="B283" s="32"/>
      <c r="C283" s="36"/>
      <c r="D283" s="119"/>
      <c r="E283" s="120"/>
      <c r="F283" s="120"/>
      <c r="G283" s="64"/>
      <c r="H283" s="71"/>
      <c r="I283" s="37">
        <v>0</v>
      </c>
      <c r="J283" s="38">
        <f t="shared" si="67"/>
        <v>0</v>
      </c>
      <c r="K283" s="39">
        <v>0</v>
      </c>
      <c r="L283" s="40">
        <f t="shared" si="68"/>
        <v>0</v>
      </c>
      <c r="M283" s="40">
        <f t="shared" si="69"/>
        <v>0</v>
      </c>
      <c r="N283" s="40">
        <v>0</v>
      </c>
      <c r="O283" s="40">
        <f t="shared" si="70"/>
        <v>0</v>
      </c>
      <c r="P283" s="40">
        <f t="shared" si="71"/>
        <v>0</v>
      </c>
      <c r="Q283" s="30">
        <f t="shared" si="72"/>
        <v>0</v>
      </c>
      <c r="R283" s="145"/>
      <c r="S283" s="145"/>
      <c r="T283" s="145"/>
      <c r="U283" s="145"/>
      <c r="V283" s="145"/>
      <c r="W283" s="145"/>
      <c r="X283" s="145"/>
      <c r="Y283" s="145"/>
      <c r="Z283" s="145"/>
      <c r="AA283" s="145"/>
      <c r="AB283" s="145"/>
      <c r="AC283" s="145"/>
      <c r="AD283" s="145"/>
      <c r="AE283" s="145"/>
      <c r="AF283" s="145"/>
      <c r="AG283" s="145"/>
      <c r="AH283" s="145"/>
      <c r="AI283" s="145"/>
      <c r="AJ283" s="145"/>
      <c r="AK283" s="143"/>
      <c r="AL283" s="143"/>
      <c r="AM283" s="143"/>
      <c r="AN283" s="143"/>
      <c r="AO283" s="143"/>
      <c r="AP283" s="143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3"/>
      <c r="BB283" s="143"/>
      <c r="BC283" s="143"/>
      <c r="BD283" s="143"/>
      <c r="BE283" s="143"/>
      <c r="BF283" s="143"/>
      <c r="BG283" s="143"/>
      <c r="BH283" s="143"/>
      <c r="BI283" s="143"/>
      <c r="BJ283" s="143"/>
      <c r="BK283" s="143"/>
      <c r="BL283" s="143"/>
      <c r="BM283" s="143"/>
      <c r="BN283" s="143"/>
      <c r="BO283" s="143"/>
      <c r="BP283" s="143"/>
      <c r="BQ283" s="143"/>
      <c r="BR283" s="143"/>
      <c r="BS283" s="143"/>
      <c r="BT283" s="143"/>
      <c r="BU283" s="143"/>
      <c r="BV283" s="143"/>
      <c r="BW283" s="143"/>
      <c r="BX283" s="143"/>
      <c r="BY283" s="143"/>
      <c r="BZ283" s="143"/>
      <c r="CA283" s="143"/>
      <c r="CB283" s="143"/>
      <c r="CC283" s="143"/>
      <c r="CD283" s="143"/>
      <c r="CE283" s="143"/>
      <c r="CF283" s="143"/>
      <c r="CG283" s="143"/>
      <c r="CH283" s="143"/>
      <c r="CI283" s="143"/>
      <c r="CJ283" s="143"/>
      <c r="CK283" s="143"/>
      <c r="CL283" s="143"/>
      <c r="CM283" s="143"/>
      <c r="CN283" s="143"/>
      <c r="CO283" s="143"/>
      <c r="CP283" s="143"/>
      <c r="CQ283" s="143"/>
      <c r="CR283" s="143"/>
      <c r="CS283" s="143"/>
      <c r="CT283" s="143"/>
      <c r="CU283" s="143"/>
      <c r="CV283" s="143"/>
      <c r="CW283" s="143"/>
      <c r="CX283" s="143"/>
      <c r="CY283" s="143"/>
      <c r="CZ283" s="143"/>
      <c r="DA283" s="143"/>
      <c r="DB283" s="143"/>
      <c r="DC283" s="143"/>
      <c r="DD283" s="143"/>
      <c r="DE283" s="143"/>
      <c r="DF283" s="143"/>
      <c r="DG283" s="143"/>
      <c r="DH283" s="143"/>
      <c r="DI283" s="143"/>
      <c r="DJ283" s="143"/>
      <c r="DK283" s="143"/>
      <c r="DL283" s="143"/>
      <c r="DM283" s="143"/>
      <c r="DN283" s="143"/>
      <c r="DO283" s="143"/>
      <c r="DP283" s="143"/>
      <c r="DQ283" s="143"/>
      <c r="DR283" s="143"/>
      <c r="DS283" s="143"/>
      <c r="DT283" s="143"/>
      <c r="DU283" s="143"/>
      <c r="DV283" s="143"/>
      <c r="DW283" s="143"/>
      <c r="DX283" s="143"/>
      <c r="DY283" s="143"/>
      <c r="DZ283" s="143"/>
      <c r="EA283" s="143"/>
      <c r="EB283" s="143"/>
      <c r="EC283" s="143"/>
      <c r="ED283" s="143"/>
      <c r="EE283" s="143"/>
      <c r="EF283" s="143"/>
      <c r="EG283" s="143"/>
      <c r="EH283" s="143"/>
      <c r="EI283" s="143"/>
      <c r="EJ283" s="143"/>
      <c r="EK283" s="143"/>
      <c r="EL283" s="143"/>
      <c r="EM283" s="143"/>
      <c r="EN283" s="143"/>
      <c r="EO283" s="143"/>
      <c r="EP283" s="143"/>
      <c r="EQ283" s="143"/>
      <c r="ER283" s="143"/>
      <c r="ES283" s="143"/>
      <c r="ET283" s="143"/>
      <c r="EU283" s="143"/>
      <c r="EV283" s="143"/>
      <c r="EW283" s="143"/>
      <c r="EX283" s="143"/>
      <c r="EY283" s="143"/>
      <c r="EZ283" s="143"/>
      <c r="FA283" s="143"/>
      <c r="FB283" s="143"/>
      <c r="FC283" s="143"/>
    </row>
    <row r="284" spans="1:159" s="73" customFormat="1">
      <c r="A284" s="74" t="str">
        <f>IF(F284&lt;&gt;"",1+MAX($A$2:A283),"")</f>
        <v/>
      </c>
      <c r="B284" s="32"/>
      <c r="C284" s="36"/>
      <c r="D284" s="114" t="s">
        <v>161</v>
      </c>
      <c r="E284" s="115">
        <v>108</v>
      </c>
      <c r="F284" s="115"/>
      <c r="G284" s="116"/>
      <c r="H284" s="117" t="s">
        <v>39</v>
      </c>
      <c r="I284" s="37">
        <v>0</v>
      </c>
      <c r="J284" s="38">
        <f t="shared" si="67"/>
        <v>0</v>
      </c>
      <c r="K284" s="39">
        <v>0</v>
      </c>
      <c r="L284" s="40">
        <f t="shared" si="68"/>
        <v>0</v>
      </c>
      <c r="M284" s="40">
        <f t="shared" si="69"/>
        <v>0</v>
      </c>
      <c r="N284" s="40">
        <v>0</v>
      </c>
      <c r="O284" s="40">
        <f t="shared" si="70"/>
        <v>0</v>
      </c>
      <c r="P284" s="40">
        <f t="shared" si="71"/>
        <v>0</v>
      </c>
      <c r="Q284" s="30">
        <f t="shared" si="72"/>
        <v>0</v>
      </c>
      <c r="R284" s="145"/>
      <c r="S284" s="145"/>
      <c r="T284" s="145"/>
      <c r="U284" s="145"/>
      <c r="V284" s="145"/>
      <c r="W284" s="145"/>
      <c r="X284" s="145"/>
      <c r="Y284" s="145"/>
      <c r="Z284" s="145"/>
      <c r="AA284" s="145"/>
      <c r="AB284" s="145"/>
      <c r="AC284" s="145"/>
      <c r="AD284" s="145"/>
      <c r="AE284" s="145"/>
      <c r="AF284" s="145"/>
      <c r="AG284" s="145"/>
      <c r="AH284" s="145"/>
      <c r="AI284" s="145"/>
      <c r="AJ284" s="145"/>
      <c r="AK284" s="143"/>
      <c r="AL284" s="143"/>
      <c r="AM284" s="143"/>
      <c r="AN284" s="143"/>
      <c r="AO284" s="143"/>
      <c r="AP284" s="143"/>
      <c r="AQ284" s="143"/>
      <c r="AR284" s="143"/>
      <c r="AS284" s="143"/>
      <c r="AT284" s="143"/>
      <c r="AU284" s="143"/>
      <c r="AV284" s="143"/>
      <c r="AW284" s="143"/>
      <c r="AX284" s="143"/>
      <c r="AY284" s="143"/>
      <c r="AZ284" s="143"/>
      <c r="BA284" s="143"/>
      <c r="BB284" s="143"/>
      <c r="BC284" s="143"/>
      <c r="BD284" s="143"/>
      <c r="BE284" s="143"/>
      <c r="BF284" s="143"/>
      <c r="BG284" s="143"/>
      <c r="BH284" s="143"/>
      <c r="BI284" s="143"/>
      <c r="BJ284" s="143"/>
      <c r="BK284" s="143"/>
      <c r="BL284" s="143"/>
      <c r="BM284" s="143"/>
      <c r="BN284" s="143"/>
      <c r="BO284" s="143"/>
      <c r="BP284" s="143"/>
      <c r="BQ284" s="143"/>
      <c r="BR284" s="143"/>
      <c r="BS284" s="143"/>
      <c r="BT284" s="143"/>
      <c r="BU284" s="143"/>
      <c r="BV284" s="143"/>
      <c r="BW284" s="143"/>
      <c r="BX284" s="143"/>
      <c r="BY284" s="143"/>
      <c r="BZ284" s="143"/>
      <c r="CA284" s="143"/>
      <c r="CB284" s="143"/>
      <c r="CC284" s="143"/>
      <c r="CD284" s="143"/>
      <c r="CE284" s="143"/>
      <c r="CF284" s="143"/>
      <c r="CG284" s="143"/>
      <c r="CH284" s="143"/>
      <c r="CI284" s="143"/>
      <c r="CJ284" s="143"/>
      <c r="CK284" s="143"/>
      <c r="CL284" s="143"/>
      <c r="CM284" s="143"/>
      <c r="CN284" s="143"/>
      <c r="CO284" s="143"/>
      <c r="CP284" s="143"/>
      <c r="CQ284" s="143"/>
      <c r="CR284" s="143"/>
      <c r="CS284" s="143"/>
      <c r="CT284" s="143"/>
      <c r="CU284" s="143"/>
      <c r="CV284" s="143"/>
      <c r="CW284" s="143"/>
      <c r="CX284" s="143"/>
      <c r="CY284" s="143"/>
      <c r="CZ284" s="143"/>
      <c r="DA284" s="143"/>
      <c r="DB284" s="143"/>
      <c r="DC284" s="143"/>
      <c r="DD284" s="143"/>
      <c r="DE284" s="143"/>
      <c r="DF284" s="143"/>
      <c r="DG284" s="143"/>
      <c r="DH284" s="143"/>
      <c r="DI284" s="143"/>
      <c r="DJ284" s="143"/>
      <c r="DK284" s="143"/>
      <c r="DL284" s="143"/>
      <c r="DM284" s="143"/>
      <c r="DN284" s="143"/>
      <c r="DO284" s="143"/>
      <c r="DP284" s="143"/>
      <c r="DQ284" s="143"/>
      <c r="DR284" s="143"/>
      <c r="DS284" s="143"/>
      <c r="DT284" s="143"/>
      <c r="DU284" s="143"/>
      <c r="DV284" s="143"/>
      <c r="DW284" s="143"/>
      <c r="DX284" s="143"/>
      <c r="DY284" s="143"/>
      <c r="DZ284" s="143"/>
      <c r="EA284" s="143"/>
      <c r="EB284" s="143"/>
      <c r="EC284" s="143"/>
      <c r="ED284" s="143"/>
      <c r="EE284" s="143"/>
      <c r="EF284" s="143"/>
      <c r="EG284" s="143"/>
      <c r="EH284" s="143"/>
      <c r="EI284" s="143"/>
      <c r="EJ284" s="143"/>
      <c r="EK284" s="143"/>
      <c r="EL284" s="143"/>
      <c r="EM284" s="143"/>
      <c r="EN284" s="143"/>
      <c r="EO284" s="143"/>
      <c r="EP284" s="143"/>
      <c r="EQ284" s="143"/>
      <c r="ER284" s="143"/>
      <c r="ES284" s="143"/>
      <c r="ET284" s="143"/>
      <c r="EU284" s="143"/>
      <c r="EV284" s="143"/>
      <c r="EW284" s="143"/>
      <c r="EX284" s="143"/>
      <c r="EY284" s="143"/>
      <c r="EZ284" s="143"/>
      <c r="FA284" s="143"/>
      <c r="FB284" s="143"/>
      <c r="FC284" s="143"/>
    </row>
    <row r="285" spans="1:159" s="73" customFormat="1">
      <c r="A285" s="74">
        <f>IF(F285&lt;&gt;"",1+MAX($A$2:A284),"")</f>
        <v>224</v>
      </c>
      <c r="B285" s="32"/>
      <c r="C285" s="36"/>
      <c r="D285" s="119" t="s">
        <v>145</v>
      </c>
      <c r="E285" s="120">
        <v>1481</v>
      </c>
      <c r="F285" s="63">
        <v>0.1</v>
      </c>
      <c r="G285" s="64">
        <f t="shared" ref="G285:G298" si="77">E285*(1+F285)</f>
        <v>1629.1000000000001</v>
      </c>
      <c r="H285" s="71" t="s">
        <v>37</v>
      </c>
      <c r="I285" s="37">
        <v>0</v>
      </c>
      <c r="J285" s="38">
        <f t="shared" si="67"/>
        <v>0</v>
      </c>
      <c r="K285" s="39">
        <v>0</v>
      </c>
      <c r="L285" s="40">
        <f t="shared" si="68"/>
        <v>0</v>
      </c>
      <c r="M285" s="40">
        <f t="shared" si="69"/>
        <v>0</v>
      </c>
      <c r="N285" s="40">
        <v>0</v>
      </c>
      <c r="O285" s="40">
        <f t="shared" si="70"/>
        <v>0</v>
      </c>
      <c r="P285" s="40">
        <f t="shared" si="71"/>
        <v>0</v>
      </c>
      <c r="Q285" s="30">
        <f t="shared" si="72"/>
        <v>0</v>
      </c>
      <c r="R285" s="145"/>
      <c r="S285" s="145"/>
      <c r="T285" s="145"/>
      <c r="U285" s="145"/>
      <c r="V285" s="145"/>
      <c r="W285" s="145"/>
      <c r="X285" s="145"/>
      <c r="Y285" s="145"/>
      <c r="Z285" s="145"/>
      <c r="AA285" s="145"/>
      <c r="AB285" s="145"/>
      <c r="AC285" s="145"/>
      <c r="AD285" s="145"/>
      <c r="AE285" s="145"/>
      <c r="AF285" s="145"/>
      <c r="AG285" s="145"/>
      <c r="AH285" s="145"/>
      <c r="AI285" s="145"/>
      <c r="AJ285" s="145"/>
      <c r="AK285" s="143"/>
      <c r="AL285" s="143"/>
      <c r="AM285" s="143"/>
      <c r="AN285" s="143"/>
      <c r="AO285" s="143"/>
      <c r="AP285" s="143"/>
      <c r="AQ285" s="143"/>
      <c r="AR285" s="143"/>
      <c r="AS285" s="143"/>
      <c r="AT285" s="143"/>
      <c r="AU285" s="143"/>
      <c r="AV285" s="143"/>
      <c r="AW285" s="143"/>
      <c r="AX285" s="143"/>
      <c r="AY285" s="143"/>
      <c r="AZ285" s="143"/>
      <c r="BA285" s="143"/>
      <c r="BB285" s="143"/>
      <c r="BC285" s="143"/>
      <c r="BD285" s="143"/>
      <c r="BE285" s="143"/>
      <c r="BF285" s="143"/>
      <c r="BG285" s="143"/>
      <c r="BH285" s="143"/>
      <c r="BI285" s="143"/>
      <c r="BJ285" s="143"/>
      <c r="BK285" s="143"/>
      <c r="BL285" s="143"/>
      <c r="BM285" s="143"/>
      <c r="BN285" s="143"/>
      <c r="BO285" s="143"/>
      <c r="BP285" s="143"/>
      <c r="BQ285" s="143"/>
      <c r="BR285" s="143"/>
      <c r="BS285" s="143"/>
      <c r="BT285" s="143"/>
      <c r="BU285" s="143"/>
      <c r="BV285" s="143"/>
      <c r="BW285" s="143"/>
      <c r="BX285" s="143"/>
      <c r="BY285" s="143"/>
      <c r="BZ285" s="143"/>
      <c r="CA285" s="143"/>
      <c r="CB285" s="143"/>
      <c r="CC285" s="143"/>
      <c r="CD285" s="143"/>
      <c r="CE285" s="143"/>
      <c r="CF285" s="143"/>
      <c r="CG285" s="143"/>
      <c r="CH285" s="143"/>
      <c r="CI285" s="143"/>
      <c r="CJ285" s="143"/>
      <c r="CK285" s="143"/>
      <c r="CL285" s="143"/>
      <c r="CM285" s="143"/>
      <c r="CN285" s="143"/>
      <c r="CO285" s="143"/>
      <c r="CP285" s="143"/>
      <c r="CQ285" s="143"/>
      <c r="CR285" s="143"/>
      <c r="CS285" s="143"/>
      <c r="CT285" s="143"/>
      <c r="CU285" s="143"/>
      <c r="CV285" s="143"/>
      <c r="CW285" s="143"/>
      <c r="CX285" s="143"/>
      <c r="CY285" s="143"/>
      <c r="CZ285" s="143"/>
      <c r="DA285" s="143"/>
      <c r="DB285" s="143"/>
      <c r="DC285" s="143"/>
      <c r="DD285" s="143"/>
      <c r="DE285" s="143"/>
      <c r="DF285" s="143"/>
      <c r="DG285" s="143"/>
      <c r="DH285" s="143"/>
      <c r="DI285" s="143"/>
      <c r="DJ285" s="143"/>
      <c r="DK285" s="143"/>
      <c r="DL285" s="143"/>
      <c r="DM285" s="143"/>
      <c r="DN285" s="143"/>
      <c r="DO285" s="143"/>
      <c r="DP285" s="143"/>
      <c r="DQ285" s="143"/>
      <c r="DR285" s="143"/>
      <c r="DS285" s="143"/>
      <c r="DT285" s="143"/>
      <c r="DU285" s="143"/>
      <c r="DV285" s="143"/>
      <c r="DW285" s="143"/>
      <c r="DX285" s="143"/>
      <c r="DY285" s="143"/>
      <c r="DZ285" s="143"/>
      <c r="EA285" s="143"/>
      <c r="EB285" s="143"/>
      <c r="EC285" s="143"/>
      <c r="ED285" s="143"/>
      <c r="EE285" s="143"/>
      <c r="EF285" s="143"/>
      <c r="EG285" s="143"/>
      <c r="EH285" s="143"/>
      <c r="EI285" s="143"/>
      <c r="EJ285" s="143"/>
      <c r="EK285" s="143"/>
      <c r="EL285" s="143"/>
      <c r="EM285" s="143"/>
      <c r="EN285" s="143"/>
      <c r="EO285" s="143"/>
      <c r="EP285" s="143"/>
      <c r="EQ285" s="143"/>
      <c r="ER285" s="143"/>
      <c r="ES285" s="143"/>
      <c r="ET285" s="143"/>
      <c r="EU285" s="143"/>
      <c r="EV285" s="143"/>
      <c r="EW285" s="143"/>
      <c r="EX285" s="143"/>
      <c r="EY285" s="143"/>
      <c r="EZ285" s="143"/>
      <c r="FA285" s="143"/>
      <c r="FB285" s="143"/>
      <c r="FC285" s="143"/>
    </row>
    <row r="286" spans="1:159" s="73" customFormat="1">
      <c r="A286" s="74">
        <f>IF(F286&lt;&gt;"",1+MAX($A$2:A285),"")</f>
        <v>225</v>
      </c>
      <c r="B286" s="32"/>
      <c r="C286" s="36"/>
      <c r="D286" s="121" t="s">
        <v>107</v>
      </c>
      <c r="E286" s="120">
        <f>ROUNDUP(E285/32,0)</f>
        <v>47</v>
      </c>
      <c r="F286" s="63">
        <v>0</v>
      </c>
      <c r="G286" s="64">
        <f t="shared" si="77"/>
        <v>47</v>
      </c>
      <c r="H286" s="65" t="s">
        <v>38</v>
      </c>
      <c r="I286" s="37">
        <v>0</v>
      </c>
      <c r="J286" s="38">
        <f t="shared" si="67"/>
        <v>0</v>
      </c>
      <c r="K286" s="39">
        <v>0</v>
      </c>
      <c r="L286" s="40">
        <f t="shared" si="68"/>
        <v>0</v>
      </c>
      <c r="M286" s="40">
        <f t="shared" si="69"/>
        <v>0</v>
      </c>
      <c r="N286" s="40">
        <v>0</v>
      </c>
      <c r="O286" s="40">
        <f t="shared" si="70"/>
        <v>0</v>
      </c>
      <c r="P286" s="40">
        <f t="shared" si="71"/>
        <v>0</v>
      </c>
      <c r="Q286" s="30">
        <f t="shared" si="72"/>
        <v>0</v>
      </c>
      <c r="R286" s="145"/>
      <c r="S286" s="145"/>
      <c r="T286" s="145"/>
      <c r="U286" s="145"/>
      <c r="V286" s="145"/>
      <c r="W286" s="145"/>
      <c r="X286" s="145"/>
      <c r="Y286" s="145"/>
      <c r="Z286" s="145"/>
      <c r="AA286" s="145"/>
      <c r="AB286" s="145"/>
      <c r="AC286" s="145"/>
      <c r="AD286" s="145"/>
      <c r="AE286" s="145"/>
      <c r="AF286" s="145"/>
      <c r="AG286" s="145"/>
      <c r="AH286" s="145"/>
      <c r="AI286" s="145"/>
      <c r="AJ286" s="145"/>
      <c r="AK286" s="143"/>
      <c r="AL286" s="143"/>
      <c r="AM286" s="143"/>
      <c r="AN286" s="143"/>
      <c r="AO286" s="143"/>
      <c r="AP286" s="143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3"/>
      <c r="BB286" s="143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3"/>
      <c r="BN286" s="143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3"/>
      <c r="BZ286" s="143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3"/>
      <c r="CM286" s="143"/>
      <c r="CN286" s="143"/>
      <c r="CO286" s="143"/>
      <c r="CP286" s="143"/>
      <c r="CQ286" s="143"/>
      <c r="CR286" s="143"/>
      <c r="CS286" s="143"/>
      <c r="CT286" s="143"/>
      <c r="CU286" s="143"/>
      <c r="CV286" s="143"/>
      <c r="CW286" s="143"/>
      <c r="CX286" s="143"/>
      <c r="CY286" s="143"/>
      <c r="CZ286" s="143"/>
      <c r="DA286" s="143"/>
      <c r="DB286" s="143"/>
      <c r="DC286" s="143"/>
      <c r="DD286" s="143"/>
      <c r="DE286" s="143"/>
      <c r="DF286" s="143"/>
      <c r="DG286" s="143"/>
      <c r="DH286" s="143"/>
      <c r="DI286" s="143"/>
      <c r="DJ286" s="143"/>
      <c r="DK286" s="143"/>
      <c r="DL286" s="143"/>
      <c r="DM286" s="143"/>
      <c r="DN286" s="143"/>
      <c r="DO286" s="143"/>
      <c r="DP286" s="143"/>
      <c r="DQ286" s="143"/>
      <c r="DR286" s="143"/>
      <c r="DS286" s="143"/>
      <c r="DT286" s="143"/>
      <c r="DU286" s="143"/>
      <c r="DV286" s="143"/>
      <c r="DW286" s="143"/>
      <c r="DX286" s="143"/>
      <c r="DY286" s="143"/>
      <c r="DZ286" s="143"/>
      <c r="EA286" s="143"/>
      <c r="EB286" s="143"/>
      <c r="EC286" s="143"/>
      <c r="ED286" s="143"/>
      <c r="EE286" s="143"/>
      <c r="EF286" s="143"/>
      <c r="EG286" s="143"/>
      <c r="EH286" s="143"/>
      <c r="EI286" s="143"/>
      <c r="EJ286" s="143"/>
      <c r="EK286" s="143"/>
      <c r="EL286" s="143"/>
      <c r="EM286" s="143"/>
      <c r="EN286" s="143"/>
      <c r="EO286" s="143"/>
      <c r="EP286" s="143"/>
      <c r="EQ286" s="143"/>
      <c r="ER286" s="143"/>
      <c r="ES286" s="143"/>
      <c r="ET286" s="143"/>
      <c r="EU286" s="143"/>
      <c r="EV286" s="143"/>
      <c r="EW286" s="143"/>
      <c r="EX286" s="143"/>
      <c r="EY286" s="143"/>
      <c r="EZ286" s="143"/>
      <c r="FA286" s="143"/>
      <c r="FB286" s="143"/>
      <c r="FC286" s="143"/>
    </row>
    <row r="287" spans="1:159" s="73" customFormat="1">
      <c r="A287" s="74">
        <f>IF(F287&lt;&gt;"",1+MAX($A$2:A286),"")</f>
        <v>226</v>
      </c>
      <c r="B287" s="32"/>
      <c r="C287" s="36"/>
      <c r="D287" s="121" t="s">
        <v>110</v>
      </c>
      <c r="E287" s="120">
        <f>ROUNDUP(E285*1.33,0)</f>
        <v>1970</v>
      </c>
      <c r="F287" s="63">
        <v>0</v>
      </c>
      <c r="G287" s="64">
        <f t="shared" si="77"/>
        <v>1970</v>
      </c>
      <c r="H287" s="65" t="s">
        <v>38</v>
      </c>
      <c r="I287" s="37">
        <v>0</v>
      </c>
      <c r="J287" s="38">
        <f t="shared" si="67"/>
        <v>0</v>
      </c>
      <c r="K287" s="39">
        <v>0</v>
      </c>
      <c r="L287" s="40">
        <f t="shared" si="68"/>
        <v>0</v>
      </c>
      <c r="M287" s="40">
        <f t="shared" si="69"/>
        <v>0</v>
      </c>
      <c r="N287" s="40">
        <v>0</v>
      </c>
      <c r="O287" s="40">
        <f t="shared" si="70"/>
        <v>0</v>
      </c>
      <c r="P287" s="40">
        <f t="shared" si="71"/>
        <v>0</v>
      </c>
      <c r="Q287" s="30">
        <f t="shared" si="72"/>
        <v>0</v>
      </c>
      <c r="R287" s="145"/>
      <c r="S287" s="145"/>
      <c r="T287" s="145"/>
      <c r="U287" s="145"/>
      <c r="V287" s="145"/>
      <c r="W287" s="145"/>
      <c r="X287" s="145"/>
      <c r="Y287" s="145"/>
      <c r="Z287" s="145"/>
      <c r="AA287" s="145"/>
      <c r="AB287" s="145"/>
      <c r="AC287" s="145"/>
      <c r="AD287" s="145"/>
      <c r="AE287" s="145"/>
      <c r="AF287" s="145"/>
      <c r="AG287" s="145"/>
      <c r="AH287" s="145"/>
      <c r="AI287" s="145"/>
      <c r="AJ287" s="145"/>
      <c r="AK287" s="143"/>
      <c r="AL287" s="143"/>
      <c r="AM287" s="143"/>
      <c r="AN287" s="143"/>
      <c r="AO287" s="143"/>
      <c r="AP287" s="143"/>
      <c r="AQ287" s="143"/>
      <c r="AR287" s="143"/>
      <c r="AS287" s="143"/>
      <c r="AT287" s="143"/>
      <c r="AU287" s="143"/>
      <c r="AV287" s="143"/>
      <c r="AW287" s="143"/>
      <c r="AX287" s="143"/>
      <c r="AY287" s="143"/>
      <c r="AZ287" s="143"/>
      <c r="BA287" s="143"/>
      <c r="BB287" s="143"/>
      <c r="BC287" s="143"/>
      <c r="BD287" s="143"/>
      <c r="BE287" s="143"/>
      <c r="BF287" s="143"/>
      <c r="BG287" s="143"/>
      <c r="BH287" s="143"/>
      <c r="BI287" s="143"/>
      <c r="BJ287" s="143"/>
      <c r="BK287" s="143"/>
      <c r="BL287" s="143"/>
      <c r="BM287" s="143"/>
      <c r="BN287" s="143"/>
      <c r="BO287" s="143"/>
      <c r="BP287" s="143"/>
      <c r="BQ287" s="143"/>
      <c r="BR287" s="143"/>
      <c r="BS287" s="143"/>
      <c r="BT287" s="143"/>
      <c r="BU287" s="143"/>
      <c r="BV287" s="143"/>
      <c r="BW287" s="143"/>
      <c r="BX287" s="143"/>
      <c r="BY287" s="143"/>
      <c r="BZ287" s="143"/>
      <c r="CA287" s="143"/>
      <c r="CB287" s="143"/>
      <c r="CC287" s="143"/>
      <c r="CD287" s="143"/>
      <c r="CE287" s="143"/>
      <c r="CF287" s="143"/>
      <c r="CG287" s="143"/>
      <c r="CH287" s="143"/>
      <c r="CI287" s="143"/>
      <c r="CJ287" s="143"/>
      <c r="CK287" s="143"/>
      <c r="CL287" s="143"/>
      <c r="CM287" s="143"/>
      <c r="CN287" s="143"/>
      <c r="CO287" s="143"/>
      <c r="CP287" s="143"/>
      <c r="CQ287" s="143"/>
      <c r="CR287" s="143"/>
      <c r="CS287" s="143"/>
      <c r="CT287" s="143"/>
      <c r="CU287" s="143"/>
      <c r="CV287" s="143"/>
      <c r="CW287" s="143"/>
      <c r="CX287" s="143"/>
      <c r="CY287" s="143"/>
      <c r="CZ287" s="143"/>
      <c r="DA287" s="143"/>
      <c r="DB287" s="143"/>
      <c r="DC287" s="143"/>
      <c r="DD287" s="143"/>
      <c r="DE287" s="143"/>
      <c r="DF287" s="143"/>
      <c r="DG287" s="143"/>
      <c r="DH287" s="143"/>
      <c r="DI287" s="143"/>
      <c r="DJ287" s="143"/>
      <c r="DK287" s="143"/>
      <c r="DL287" s="143"/>
      <c r="DM287" s="143"/>
      <c r="DN287" s="143"/>
      <c r="DO287" s="143"/>
      <c r="DP287" s="143"/>
      <c r="DQ287" s="143"/>
      <c r="DR287" s="143"/>
      <c r="DS287" s="143"/>
      <c r="DT287" s="143"/>
      <c r="DU287" s="143"/>
      <c r="DV287" s="143"/>
      <c r="DW287" s="143"/>
      <c r="DX287" s="143"/>
      <c r="DY287" s="143"/>
      <c r="DZ287" s="143"/>
      <c r="EA287" s="143"/>
      <c r="EB287" s="143"/>
      <c r="EC287" s="143"/>
      <c r="ED287" s="143"/>
      <c r="EE287" s="143"/>
      <c r="EF287" s="143"/>
      <c r="EG287" s="143"/>
      <c r="EH287" s="143"/>
      <c r="EI287" s="143"/>
      <c r="EJ287" s="143"/>
      <c r="EK287" s="143"/>
      <c r="EL287" s="143"/>
      <c r="EM287" s="143"/>
      <c r="EN287" s="143"/>
      <c r="EO287" s="143"/>
      <c r="EP287" s="143"/>
      <c r="EQ287" s="143"/>
      <c r="ER287" s="143"/>
      <c r="ES287" s="143"/>
      <c r="ET287" s="143"/>
      <c r="EU287" s="143"/>
      <c r="EV287" s="143"/>
      <c r="EW287" s="143"/>
      <c r="EX287" s="143"/>
      <c r="EY287" s="143"/>
      <c r="EZ287" s="143"/>
      <c r="FA287" s="143"/>
      <c r="FB287" s="143"/>
      <c r="FC287" s="143"/>
    </row>
    <row r="288" spans="1:159" s="73" customFormat="1">
      <c r="A288" s="74">
        <f>IF(F288&lt;&gt;"",1+MAX($A$2:A287),"")</f>
        <v>227</v>
      </c>
      <c r="B288" s="32"/>
      <c r="C288" s="36"/>
      <c r="D288" s="121" t="s">
        <v>111</v>
      </c>
      <c r="E288" s="120">
        <f>ROUNDUP(E286*16,0)</f>
        <v>752</v>
      </c>
      <c r="F288" s="63">
        <v>0.05</v>
      </c>
      <c r="G288" s="64">
        <f t="shared" si="77"/>
        <v>789.6</v>
      </c>
      <c r="H288" s="65" t="s">
        <v>39</v>
      </c>
      <c r="I288" s="37">
        <v>0</v>
      </c>
      <c r="J288" s="38">
        <f t="shared" si="67"/>
        <v>0</v>
      </c>
      <c r="K288" s="39">
        <v>0</v>
      </c>
      <c r="L288" s="40">
        <f t="shared" si="68"/>
        <v>0</v>
      </c>
      <c r="M288" s="40">
        <f t="shared" si="69"/>
        <v>0</v>
      </c>
      <c r="N288" s="40">
        <v>0</v>
      </c>
      <c r="O288" s="40">
        <f t="shared" si="70"/>
        <v>0</v>
      </c>
      <c r="P288" s="40">
        <f t="shared" si="71"/>
        <v>0</v>
      </c>
      <c r="Q288" s="30">
        <f t="shared" si="72"/>
        <v>0</v>
      </c>
      <c r="R288" s="145"/>
      <c r="S288" s="145"/>
      <c r="T288" s="145"/>
      <c r="U288" s="145"/>
      <c r="V288" s="145"/>
      <c r="W288" s="145"/>
      <c r="X288" s="145"/>
      <c r="Y288" s="145"/>
      <c r="Z288" s="145"/>
      <c r="AA288" s="145"/>
      <c r="AB288" s="145"/>
      <c r="AC288" s="145"/>
      <c r="AD288" s="145"/>
      <c r="AE288" s="145"/>
      <c r="AF288" s="145"/>
      <c r="AG288" s="145"/>
      <c r="AH288" s="145"/>
      <c r="AI288" s="145"/>
      <c r="AJ288" s="145"/>
      <c r="AK288" s="143"/>
      <c r="AL288" s="143"/>
      <c r="AM288" s="143"/>
      <c r="AN288" s="143"/>
      <c r="AO288" s="143"/>
      <c r="AP288" s="143"/>
      <c r="AQ288" s="143"/>
      <c r="AR288" s="143"/>
      <c r="AS288" s="143"/>
      <c r="AT288" s="143"/>
      <c r="AU288" s="143"/>
      <c r="AV288" s="143"/>
      <c r="AW288" s="143"/>
      <c r="AX288" s="143"/>
      <c r="AY288" s="143"/>
      <c r="AZ288" s="143"/>
      <c r="BA288" s="143"/>
      <c r="BB288" s="143"/>
      <c r="BC288" s="143"/>
      <c r="BD288" s="143"/>
      <c r="BE288" s="143"/>
      <c r="BF288" s="143"/>
      <c r="BG288" s="143"/>
      <c r="BH288" s="143"/>
      <c r="BI288" s="143"/>
      <c r="BJ288" s="143"/>
      <c r="BK288" s="143"/>
      <c r="BL288" s="143"/>
      <c r="BM288" s="143"/>
      <c r="BN288" s="143"/>
      <c r="BO288" s="143"/>
      <c r="BP288" s="143"/>
      <c r="BQ288" s="143"/>
      <c r="BR288" s="143"/>
      <c r="BS288" s="143"/>
      <c r="BT288" s="143"/>
      <c r="BU288" s="143"/>
      <c r="BV288" s="143"/>
      <c r="BW288" s="143"/>
      <c r="BX288" s="143"/>
      <c r="BY288" s="143"/>
      <c r="BZ288" s="143"/>
      <c r="CA288" s="143"/>
      <c r="CB288" s="143"/>
      <c r="CC288" s="143"/>
      <c r="CD288" s="143"/>
      <c r="CE288" s="143"/>
      <c r="CF288" s="143"/>
      <c r="CG288" s="143"/>
      <c r="CH288" s="143"/>
      <c r="CI288" s="143"/>
      <c r="CJ288" s="143"/>
      <c r="CK288" s="143"/>
      <c r="CL288" s="143"/>
      <c r="CM288" s="143"/>
      <c r="CN288" s="143"/>
      <c r="CO288" s="143"/>
      <c r="CP288" s="143"/>
      <c r="CQ288" s="143"/>
      <c r="CR288" s="143"/>
      <c r="CS288" s="143"/>
      <c r="CT288" s="143"/>
      <c r="CU288" s="143"/>
      <c r="CV288" s="143"/>
      <c r="CW288" s="143"/>
      <c r="CX288" s="143"/>
      <c r="CY288" s="143"/>
      <c r="CZ288" s="143"/>
      <c r="DA288" s="143"/>
      <c r="DB288" s="143"/>
      <c r="DC288" s="143"/>
      <c r="DD288" s="143"/>
      <c r="DE288" s="143"/>
      <c r="DF288" s="143"/>
      <c r="DG288" s="143"/>
      <c r="DH288" s="143"/>
      <c r="DI288" s="143"/>
      <c r="DJ288" s="143"/>
      <c r="DK288" s="143"/>
      <c r="DL288" s="143"/>
      <c r="DM288" s="143"/>
      <c r="DN288" s="143"/>
      <c r="DO288" s="143"/>
      <c r="DP288" s="143"/>
      <c r="DQ288" s="143"/>
      <c r="DR288" s="143"/>
      <c r="DS288" s="143"/>
      <c r="DT288" s="143"/>
      <c r="DU288" s="143"/>
      <c r="DV288" s="143"/>
      <c r="DW288" s="143"/>
      <c r="DX288" s="143"/>
      <c r="DY288" s="143"/>
      <c r="DZ288" s="143"/>
      <c r="EA288" s="143"/>
      <c r="EB288" s="143"/>
      <c r="EC288" s="143"/>
      <c r="ED288" s="143"/>
      <c r="EE288" s="143"/>
      <c r="EF288" s="143"/>
      <c r="EG288" s="143"/>
      <c r="EH288" s="143"/>
      <c r="EI288" s="143"/>
      <c r="EJ288" s="143"/>
      <c r="EK288" s="143"/>
      <c r="EL288" s="143"/>
      <c r="EM288" s="143"/>
      <c r="EN288" s="143"/>
      <c r="EO288" s="143"/>
      <c r="EP288" s="143"/>
      <c r="EQ288" s="143"/>
      <c r="ER288" s="143"/>
      <c r="ES288" s="143"/>
      <c r="ET288" s="143"/>
      <c r="EU288" s="143"/>
      <c r="EV288" s="143"/>
      <c r="EW288" s="143"/>
      <c r="EX288" s="143"/>
      <c r="EY288" s="143"/>
      <c r="EZ288" s="143"/>
      <c r="FA288" s="143"/>
      <c r="FB288" s="143"/>
      <c r="FC288" s="143"/>
    </row>
    <row r="289" spans="1:159" s="73" customFormat="1">
      <c r="A289" s="74">
        <f>IF(F289&lt;&gt;"",1+MAX($A$2:A288),"")</f>
        <v>228</v>
      </c>
      <c r="B289" s="32"/>
      <c r="C289" s="36"/>
      <c r="D289" s="121" t="s">
        <v>112</v>
      </c>
      <c r="E289" s="120">
        <f>E285*0.084</f>
        <v>124.40400000000001</v>
      </c>
      <c r="F289" s="35">
        <v>0.05</v>
      </c>
      <c r="G289" s="64">
        <f t="shared" si="77"/>
        <v>130.62420000000003</v>
      </c>
      <c r="H289" s="65" t="s">
        <v>113</v>
      </c>
      <c r="I289" s="37">
        <v>0</v>
      </c>
      <c r="J289" s="38">
        <f t="shared" si="67"/>
        <v>0</v>
      </c>
      <c r="K289" s="39">
        <v>0</v>
      </c>
      <c r="L289" s="40">
        <f t="shared" si="68"/>
        <v>0</v>
      </c>
      <c r="M289" s="40">
        <f t="shared" si="69"/>
        <v>0</v>
      </c>
      <c r="N289" s="40">
        <v>0</v>
      </c>
      <c r="O289" s="40">
        <f t="shared" si="70"/>
        <v>0</v>
      </c>
      <c r="P289" s="40">
        <f t="shared" si="71"/>
        <v>0</v>
      </c>
      <c r="Q289" s="30">
        <f t="shared" si="72"/>
        <v>0</v>
      </c>
      <c r="R289" s="145"/>
      <c r="S289" s="145"/>
      <c r="T289" s="145"/>
      <c r="U289" s="145"/>
      <c r="V289" s="145"/>
      <c r="W289" s="145"/>
      <c r="X289" s="145"/>
      <c r="Y289" s="145"/>
      <c r="Z289" s="145"/>
      <c r="AA289" s="145"/>
      <c r="AB289" s="145"/>
      <c r="AC289" s="145"/>
      <c r="AD289" s="145"/>
      <c r="AE289" s="145"/>
      <c r="AF289" s="145"/>
      <c r="AG289" s="145"/>
      <c r="AH289" s="145"/>
      <c r="AI289" s="145"/>
      <c r="AJ289" s="145"/>
      <c r="AK289" s="143"/>
      <c r="AL289" s="143"/>
      <c r="AM289" s="143"/>
      <c r="AN289" s="143"/>
      <c r="AO289" s="143"/>
      <c r="AP289" s="143"/>
      <c r="AQ289" s="143"/>
      <c r="AR289" s="143"/>
      <c r="AS289" s="143"/>
      <c r="AT289" s="143"/>
      <c r="AU289" s="143"/>
      <c r="AV289" s="143"/>
      <c r="AW289" s="143"/>
      <c r="AX289" s="143"/>
      <c r="AY289" s="143"/>
      <c r="AZ289" s="143"/>
      <c r="BA289" s="143"/>
      <c r="BB289" s="143"/>
      <c r="BC289" s="143"/>
      <c r="BD289" s="143"/>
      <c r="BE289" s="143"/>
      <c r="BF289" s="143"/>
      <c r="BG289" s="143"/>
      <c r="BH289" s="143"/>
      <c r="BI289" s="143"/>
      <c r="BJ289" s="143"/>
      <c r="BK289" s="143"/>
      <c r="BL289" s="143"/>
      <c r="BM289" s="143"/>
      <c r="BN289" s="143"/>
      <c r="BO289" s="143"/>
      <c r="BP289" s="143"/>
      <c r="BQ289" s="143"/>
      <c r="BR289" s="143"/>
      <c r="BS289" s="143"/>
      <c r="BT289" s="143"/>
      <c r="BU289" s="143"/>
      <c r="BV289" s="143"/>
      <c r="BW289" s="143"/>
      <c r="BX289" s="143"/>
      <c r="BY289" s="143"/>
      <c r="BZ289" s="143"/>
      <c r="CA289" s="143"/>
      <c r="CB289" s="143"/>
      <c r="CC289" s="143"/>
      <c r="CD289" s="143"/>
      <c r="CE289" s="143"/>
      <c r="CF289" s="143"/>
      <c r="CG289" s="143"/>
      <c r="CH289" s="143"/>
      <c r="CI289" s="143"/>
      <c r="CJ289" s="143"/>
      <c r="CK289" s="143"/>
      <c r="CL289" s="143"/>
      <c r="CM289" s="143"/>
      <c r="CN289" s="143"/>
      <c r="CO289" s="143"/>
      <c r="CP289" s="143"/>
      <c r="CQ289" s="143"/>
      <c r="CR289" s="143"/>
      <c r="CS289" s="143"/>
      <c r="CT289" s="143"/>
      <c r="CU289" s="143"/>
      <c r="CV289" s="143"/>
      <c r="CW289" s="143"/>
      <c r="CX289" s="143"/>
      <c r="CY289" s="143"/>
      <c r="CZ289" s="143"/>
      <c r="DA289" s="143"/>
      <c r="DB289" s="143"/>
      <c r="DC289" s="143"/>
      <c r="DD289" s="143"/>
      <c r="DE289" s="143"/>
      <c r="DF289" s="143"/>
      <c r="DG289" s="143"/>
      <c r="DH289" s="143"/>
      <c r="DI289" s="143"/>
      <c r="DJ289" s="143"/>
      <c r="DK289" s="143"/>
      <c r="DL289" s="143"/>
      <c r="DM289" s="143"/>
      <c r="DN289" s="143"/>
      <c r="DO289" s="143"/>
      <c r="DP289" s="143"/>
      <c r="DQ289" s="143"/>
      <c r="DR289" s="143"/>
      <c r="DS289" s="143"/>
      <c r="DT289" s="143"/>
      <c r="DU289" s="143"/>
      <c r="DV289" s="143"/>
      <c r="DW289" s="143"/>
      <c r="DX289" s="143"/>
      <c r="DY289" s="143"/>
      <c r="DZ289" s="143"/>
      <c r="EA289" s="143"/>
      <c r="EB289" s="143"/>
      <c r="EC289" s="143"/>
      <c r="ED289" s="143"/>
      <c r="EE289" s="143"/>
      <c r="EF289" s="143"/>
      <c r="EG289" s="143"/>
      <c r="EH289" s="143"/>
      <c r="EI289" s="143"/>
      <c r="EJ289" s="143"/>
      <c r="EK289" s="143"/>
      <c r="EL289" s="143"/>
      <c r="EM289" s="143"/>
      <c r="EN289" s="143"/>
      <c r="EO289" s="143"/>
      <c r="EP289" s="143"/>
      <c r="EQ289" s="143"/>
      <c r="ER289" s="143"/>
      <c r="ES289" s="143"/>
      <c r="ET289" s="143"/>
      <c r="EU289" s="143"/>
      <c r="EV289" s="143"/>
      <c r="EW289" s="143"/>
      <c r="EX289" s="143"/>
      <c r="EY289" s="143"/>
      <c r="EZ289" s="143"/>
      <c r="FA289" s="143"/>
      <c r="FB289" s="143"/>
      <c r="FC289" s="143"/>
    </row>
    <row r="290" spans="1:159" s="73" customFormat="1">
      <c r="A290" s="74">
        <f>IF(F290&lt;&gt;"",1+MAX($A$2:A289),"")</f>
        <v>229</v>
      </c>
      <c r="B290" s="32"/>
      <c r="C290" s="36"/>
      <c r="D290" s="119" t="s">
        <v>114</v>
      </c>
      <c r="E290" s="120">
        <v>1481</v>
      </c>
      <c r="F290" s="63">
        <v>0.1</v>
      </c>
      <c r="G290" s="64">
        <f t="shared" si="77"/>
        <v>1629.1000000000001</v>
      </c>
      <c r="H290" s="71" t="s">
        <v>37</v>
      </c>
      <c r="I290" s="37">
        <v>0</v>
      </c>
      <c r="J290" s="38">
        <f t="shared" si="67"/>
        <v>0</v>
      </c>
      <c r="K290" s="39">
        <v>0</v>
      </c>
      <c r="L290" s="40">
        <f t="shared" si="68"/>
        <v>0</v>
      </c>
      <c r="M290" s="40">
        <f t="shared" si="69"/>
        <v>0</v>
      </c>
      <c r="N290" s="40">
        <v>0</v>
      </c>
      <c r="O290" s="40">
        <f t="shared" si="70"/>
        <v>0</v>
      </c>
      <c r="P290" s="40">
        <f t="shared" si="71"/>
        <v>0</v>
      </c>
      <c r="Q290" s="30">
        <f t="shared" si="72"/>
        <v>0</v>
      </c>
      <c r="R290" s="145"/>
      <c r="S290" s="145"/>
      <c r="T290" s="145"/>
      <c r="U290" s="145"/>
      <c r="V290" s="145"/>
      <c r="W290" s="145"/>
      <c r="X290" s="145"/>
      <c r="Y290" s="145"/>
      <c r="Z290" s="145"/>
      <c r="AA290" s="145"/>
      <c r="AB290" s="145"/>
      <c r="AC290" s="145"/>
      <c r="AD290" s="145"/>
      <c r="AE290" s="145"/>
      <c r="AF290" s="145"/>
      <c r="AG290" s="145"/>
      <c r="AH290" s="145"/>
      <c r="AI290" s="145"/>
      <c r="AJ290" s="145"/>
      <c r="AK290" s="143"/>
      <c r="AL290" s="143"/>
      <c r="AM290" s="143"/>
      <c r="AN290" s="143"/>
      <c r="AO290" s="143"/>
      <c r="AP290" s="143"/>
      <c r="AQ290" s="143"/>
      <c r="AR290" s="143"/>
      <c r="AS290" s="143"/>
      <c r="AT290" s="143"/>
      <c r="AU290" s="143"/>
      <c r="AV290" s="143"/>
      <c r="AW290" s="143"/>
      <c r="AX290" s="143"/>
      <c r="AY290" s="143"/>
      <c r="AZ290" s="143"/>
      <c r="BA290" s="143"/>
      <c r="BB290" s="143"/>
      <c r="BC290" s="143"/>
      <c r="BD290" s="143"/>
      <c r="BE290" s="143"/>
      <c r="BF290" s="143"/>
      <c r="BG290" s="143"/>
      <c r="BH290" s="143"/>
      <c r="BI290" s="143"/>
      <c r="BJ290" s="143"/>
      <c r="BK290" s="143"/>
      <c r="BL290" s="143"/>
      <c r="BM290" s="143"/>
      <c r="BN290" s="143"/>
      <c r="BO290" s="143"/>
      <c r="BP290" s="143"/>
      <c r="BQ290" s="143"/>
      <c r="BR290" s="143"/>
      <c r="BS290" s="143"/>
      <c r="BT290" s="143"/>
      <c r="BU290" s="143"/>
      <c r="BV290" s="143"/>
      <c r="BW290" s="143"/>
      <c r="BX290" s="143"/>
      <c r="BY290" s="143"/>
      <c r="BZ290" s="143"/>
      <c r="CA290" s="143"/>
      <c r="CB290" s="143"/>
      <c r="CC290" s="143"/>
      <c r="CD290" s="143"/>
      <c r="CE290" s="143"/>
      <c r="CF290" s="143"/>
      <c r="CG290" s="143"/>
      <c r="CH290" s="143"/>
      <c r="CI290" s="143"/>
      <c r="CJ290" s="143"/>
      <c r="CK290" s="143"/>
      <c r="CL290" s="143"/>
      <c r="CM290" s="143"/>
      <c r="CN290" s="143"/>
      <c r="CO290" s="143"/>
      <c r="CP290" s="143"/>
      <c r="CQ290" s="143"/>
      <c r="CR290" s="143"/>
      <c r="CS290" s="143"/>
      <c r="CT290" s="143"/>
      <c r="CU290" s="143"/>
      <c r="CV290" s="143"/>
      <c r="CW290" s="143"/>
      <c r="CX290" s="143"/>
      <c r="CY290" s="143"/>
      <c r="CZ290" s="143"/>
      <c r="DA290" s="143"/>
      <c r="DB290" s="143"/>
      <c r="DC290" s="143"/>
      <c r="DD290" s="143"/>
      <c r="DE290" s="143"/>
      <c r="DF290" s="143"/>
      <c r="DG290" s="143"/>
      <c r="DH290" s="143"/>
      <c r="DI290" s="143"/>
      <c r="DJ290" s="143"/>
      <c r="DK290" s="143"/>
      <c r="DL290" s="143"/>
      <c r="DM290" s="143"/>
      <c r="DN290" s="143"/>
      <c r="DO290" s="143"/>
      <c r="DP290" s="143"/>
      <c r="DQ290" s="143"/>
      <c r="DR290" s="143"/>
      <c r="DS290" s="143"/>
      <c r="DT290" s="143"/>
      <c r="DU290" s="143"/>
      <c r="DV290" s="143"/>
      <c r="DW290" s="143"/>
      <c r="DX290" s="143"/>
      <c r="DY290" s="143"/>
      <c r="DZ290" s="143"/>
      <c r="EA290" s="143"/>
      <c r="EB290" s="143"/>
      <c r="EC290" s="143"/>
      <c r="ED290" s="143"/>
      <c r="EE290" s="143"/>
      <c r="EF290" s="143"/>
      <c r="EG290" s="143"/>
      <c r="EH290" s="143"/>
      <c r="EI290" s="143"/>
      <c r="EJ290" s="143"/>
      <c r="EK290" s="143"/>
      <c r="EL290" s="143"/>
      <c r="EM290" s="143"/>
      <c r="EN290" s="143"/>
      <c r="EO290" s="143"/>
      <c r="EP290" s="143"/>
      <c r="EQ290" s="143"/>
      <c r="ER290" s="143"/>
      <c r="ES290" s="143"/>
      <c r="ET290" s="143"/>
      <c r="EU290" s="143"/>
      <c r="EV290" s="143"/>
      <c r="EW290" s="143"/>
      <c r="EX290" s="143"/>
      <c r="EY290" s="143"/>
      <c r="EZ290" s="143"/>
      <c r="FA290" s="143"/>
      <c r="FB290" s="143"/>
      <c r="FC290" s="143"/>
    </row>
    <row r="291" spans="1:159" s="73" customFormat="1">
      <c r="A291" s="74">
        <f>IF(F291&lt;&gt;"",1+MAX($A$2:A290),"")</f>
        <v>230</v>
      </c>
      <c r="B291" s="32"/>
      <c r="C291" s="36"/>
      <c r="D291" s="121" t="s">
        <v>107</v>
      </c>
      <c r="E291" s="120">
        <f>ROUNDUP(E290/32,0)</f>
        <v>47</v>
      </c>
      <c r="F291" s="63">
        <v>0</v>
      </c>
      <c r="G291" s="64">
        <f t="shared" si="77"/>
        <v>47</v>
      </c>
      <c r="H291" s="65" t="s">
        <v>38</v>
      </c>
      <c r="I291" s="37">
        <v>0</v>
      </c>
      <c r="J291" s="38">
        <f t="shared" si="67"/>
        <v>0</v>
      </c>
      <c r="K291" s="39">
        <v>0</v>
      </c>
      <c r="L291" s="40">
        <f t="shared" si="68"/>
        <v>0</v>
      </c>
      <c r="M291" s="40">
        <f t="shared" si="69"/>
        <v>0</v>
      </c>
      <c r="N291" s="40">
        <v>0</v>
      </c>
      <c r="O291" s="40">
        <f t="shared" si="70"/>
        <v>0</v>
      </c>
      <c r="P291" s="40">
        <f t="shared" si="71"/>
        <v>0</v>
      </c>
      <c r="Q291" s="30">
        <f t="shared" si="72"/>
        <v>0</v>
      </c>
      <c r="R291" s="145"/>
      <c r="S291" s="145"/>
      <c r="T291" s="145"/>
      <c r="U291" s="145"/>
      <c r="V291" s="145"/>
      <c r="W291" s="145"/>
      <c r="X291" s="145"/>
      <c r="Y291" s="145"/>
      <c r="Z291" s="145"/>
      <c r="AA291" s="145"/>
      <c r="AB291" s="145"/>
      <c r="AC291" s="145"/>
      <c r="AD291" s="145"/>
      <c r="AE291" s="145"/>
      <c r="AF291" s="145"/>
      <c r="AG291" s="145"/>
      <c r="AH291" s="145"/>
      <c r="AI291" s="145"/>
      <c r="AJ291" s="145"/>
      <c r="AK291" s="143"/>
      <c r="AL291" s="143"/>
      <c r="AM291" s="143"/>
      <c r="AN291" s="143"/>
      <c r="AO291" s="143"/>
      <c r="AP291" s="143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3"/>
      <c r="BB291" s="143"/>
      <c r="BC291" s="143"/>
      <c r="BD291" s="143"/>
      <c r="BE291" s="143"/>
      <c r="BF291" s="143"/>
      <c r="BG291" s="143"/>
      <c r="BH291" s="143"/>
      <c r="BI291" s="143"/>
      <c r="BJ291" s="143"/>
      <c r="BK291" s="143"/>
      <c r="BL291" s="143"/>
      <c r="BM291" s="143"/>
      <c r="BN291" s="143"/>
      <c r="BO291" s="143"/>
      <c r="BP291" s="143"/>
      <c r="BQ291" s="143"/>
      <c r="BR291" s="143"/>
      <c r="BS291" s="143"/>
      <c r="BT291" s="143"/>
      <c r="BU291" s="143"/>
      <c r="BV291" s="143"/>
      <c r="BW291" s="143"/>
      <c r="BX291" s="143"/>
      <c r="BY291" s="143"/>
      <c r="BZ291" s="143"/>
      <c r="CA291" s="143"/>
      <c r="CB291" s="143"/>
      <c r="CC291" s="143"/>
      <c r="CD291" s="143"/>
      <c r="CE291" s="143"/>
      <c r="CF291" s="143"/>
      <c r="CG291" s="143"/>
      <c r="CH291" s="143"/>
      <c r="CI291" s="143"/>
      <c r="CJ291" s="143"/>
      <c r="CK291" s="143"/>
      <c r="CL291" s="143"/>
      <c r="CM291" s="143"/>
      <c r="CN291" s="143"/>
      <c r="CO291" s="143"/>
      <c r="CP291" s="143"/>
      <c r="CQ291" s="143"/>
      <c r="CR291" s="143"/>
      <c r="CS291" s="143"/>
      <c r="CT291" s="143"/>
      <c r="CU291" s="143"/>
      <c r="CV291" s="143"/>
      <c r="CW291" s="143"/>
      <c r="CX291" s="143"/>
      <c r="CY291" s="143"/>
      <c r="CZ291" s="143"/>
      <c r="DA291" s="143"/>
      <c r="DB291" s="143"/>
      <c r="DC291" s="143"/>
      <c r="DD291" s="143"/>
      <c r="DE291" s="143"/>
      <c r="DF291" s="143"/>
      <c r="DG291" s="143"/>
      <c r="DH291" s="143"/>
      <c r="DI291" s="143"/>
      <c r="DJ291" s="143"/>
      <c r="DK291" s="143"/>
      <c r="DL291" s="143"/>
      <c r="DM291" s="143"/>
      <c r="DN291" s="143"/>
      <c r="DO291" s="143"/>
      <c r="DP291" s="143"/>
      <c r="DQ291" s="143"/>
      <c r="DR291" s="143"/>
      <c r="DS291" s="143"/>
      <c r="DT291" s="143"/>
      <c r="DU291" s="143"/>
      <c r="DV291" s="143"/>
      <c r="DW291" s="143"/>
      <c r="DX291" s="143"/>
      <c r="DY291" s="143"/>
      <c r="DZ291" s="143"/>
      <c r="EA291" s="143"/>
      <c r="EB291" s="143"/>
      <c r="EC291" s="143"/>
      <c r="ED291" s="143"/>
      <c r="EE291" s="143"/>
      <c r="EF291" s="143"/>
      <c r="EG291" s="143"/>
      <c r="EH291" s="143"/>
      <c r="EI291" s="143"/>
      <c r="EJ291" s="143"/>
      <c r="EK291" s="143"/>
      <c r="EL291" s="143"/>
      <c r="EM291" s="143"/>
      <c r="EN291" s="143"/>
      <c r="EO291" s="143"/>
      <c r="EP291" s="143"/>
      <c r="EQ291" s="143"/>
      <c r="ER291" s="143"/>
      <c r="ES291" s="143"/>
      <c r="ET291" s="143"/>
      <c r="EU291" s="143"/>
      <c r="EV291" s="143"/>
      <c r="EW291" s="143"/>
      <c r="EX291" s="143"/>
      <c r="EY291" s="143"/>
      <c r="EZ291" s="143"/>
      <c r="FA291" s="143"/>
      <c r="FB291" s="143"/>
      <c r="FC291" s="143"/>
    </row>
    <row r="292" spans="1:159" s="73" customFormat="1">
      <c r="A292" s="74">
        <f>IF(F292&lt;&gt;"",1+MAX($A$2:A291),"")</f>
        <v>231</v>
      </c>
      <c r="B292" s="32"/>
      <c r="C292" s="36"/>
      <c r="D292" s="121" t="s">
        <v>110</v>
      </c>
      <c r="E292" s="120">
        <f>ROUNDUP(E290*1.33,0)</f>
        <v>1970</v>
      </c>
      <c r="F292" s="63">
        <v>0</v>
      </c>
      <c r="G292" s="64">
        <f t="shared" si="77"/>
        <v>1970</v>
      </c>
      <c r="H292" s="65" t="s">
        <v>38</v>
      </c>
      <c r="I292" s="37">
        <v>0</v>
      </c>
      <c r="J292" s="38">
        <f t="shared" si="67"/>
        <v>0</v>
      </c>
      <c r="K292" s="39">
        <v>0</v>
      </c>
      <c r="L292" s="40">
        <f t="shared" si="68"/>
        <v>0</v>
      </c>
      <c r="M292" s="40">
        <f t="shared" si="69"/>
        <v>0</v>
      </c>
      <c r="N292" s="40">
        <v>0</v>
      </c>
      <c r="O292" s="40">
        <f t="shared" si="70"/>
        <v>0</v>
      </c>
      <c r="P292" s="40">
        <f t="shared" si="71"/>
        <v>0</v>
      </c>
      <c r="Q292" s="30">
        <f t="shared" si="72"/>
        <v>0</v>
      </c>
      <c r="R292" s="145"/>
      <c r="S292" s="145"/>
      <c r="T292" s="145"/>
      <c r="U292" s="145"/>
      <c r="V292" s="145"/>
      <c r="W292" s="145"/>
      <c r="X292" s="145"/>
      <c r="Y292" s="145"/>
      <c r="Z292" s="145"/>
      <c r="AA292" s="145"/>
      <c r="AB292" s="145"/>
      <c r="AC292" s="145"/>
      <c r="AD292" s="145"/>
      <c r="AE292" s="145"/>
      <c r="AF292" s="145"/>
      <c r="AG292" s="145"/>
      <c r="AH292" s="145"/>
      <c r="AI292" s="145"/>
      <c r="AJ292" s="145"/>
      <c r="AK292" s="143"/>
      <c r="AL292" s="143"/>
      <c r="AM292" s="143"/>
      <c r="AN292" s="143"/>
      <c r="AO292" s="143"/>
      <c r="AP292" s="143"/>
      <c r="AQ292" s="143"/>
      <c r="AR292" s="143"/>
      <c r="AS292" s="143"/>
      <c r="AT292" s="143"/>
      <c r="AU292" s="143"/>
      <c r="AV292" s="143"/>
      <c r="AW292" s="143"/>
      <c r="AX292" s="143"/>
      <c r="AY292" s="143"/>
      <c r="AZ292" s="143"/>
      <c r="BA292" s="143"/>
      <c r="BB292" s="143"/>
      <c r="BC292" s="143"/>
      <c r="BD292" s="143"/>
      <c r="BE292" s="143"/>
      <c r="BF292" s="143"/>
      <c r="BG292" s="143"/>
      <c r="BH292" s="143"/>
      <c r="BI292" s="143"/>
      <c r="BJ292" s="143"/>
      <c r="BK292" s="143"/>
      <c r="BL292" s="143"/>
      <c r="BM292" s="143"/>
      <c r="BN292" s="143"/>
      <c r="BO292" s="143"/>
      <c r="BP292" s="143"/>
      <c r="BQ292" s="143"/>
      <c r="BR292" s="143"/>
      <c r="BS292" s="143"/>
      <c r="BT292" s="143"/>
      <c r="BU292" s="143"/>
      <c r="BV292" s="143"/>
      <c r="BW292" s="143"/>
      <c r="BX292" s="143"/>
      <c r="BY292" s="143"/>
      <c r="BZ292" s="143"/>
      <c r="CA292" s="143"/>
      <c r="CB292" s="143"/>
      <c r="CC292" s="143"/>
      <c r="CD292" s="143"/>
      <c r="CE292" s="143"/>
      <c r="CF292" s="143"/>
      <c r="CG292" s="143"/>
      <c r="CH292" s="143"/>
      <c r="CI292" s="143"/>
      <c r="CJ292" s="143"/>
      <c r="CK292" s="143"/>
      <c r="CL292" s="143"/>
      <c r="CM292" s="143"/>
      <c r="CN292" s="143"/>
      <c r="CO292" s="143"/>
      <c r="CP292" s="143"/>
      <c r="CQ292" s="143"/>
      <c r="CR292" s="143"/>
      <c r="CS292" s="143"/>
      <c r="CT292" s="143"/>
      <c r="CU292" s="143"/>
      <c r="CV292" s="143"/>
      <c r="CW292" s="143"/>
      <c r="CX292" s="143"/>
      <c r="CY292" s="143"/>
      <c r="CZ292" s="143"/>
      <c r="DA292" s="143"/>
      <c r="DB292" s="143"/>
      <c r="DC292" s="143"/>
      <c r="DD292" s="143"/>
      <c r="DE292" s="143"/>
      <c r="DF292" s="143"/>
      <c r="DG292" s="143"/>
      <c r="DH292" s="143"/>
      <c r="DI292" s="143"/>
      <c r="DJ292" s="143"/>
      <c r="DK292" s="143"/>
      <c r="DL292" s="143"/>
      <c r="DM292" s="143"/>
      <c r="DN292" s="143"/>
      <c r="DO292" s="143"/>
      <c r="DP292" s="143"/>
      <c r="DQ292" s="143"/>
      <c r="DR292" s="143"/>
      <c r="DS292" s="143"/>
      <c r="DT292" s="143"/>
      <c r="DU292" s="143"/>
      <c r="DV292" s="143"/>
      <c r="DW292" s="143"/>
      <c r="DX292" s="143"/>
      <c r="DY292" s="143"/>
      <c r="DZ292" s="143"/>
      <c r="EA292" s="143"/>
      <c r="EB292" s="143"/>
      <c r="EC292" s="143"/>
      <c r="ED292" s="143"/>
      <c r="EE292" s="143"/>
      <c r="EF292" s="143"/>
      <c r="EG292" s="143"/>
      <c r="EH292" s="143"/>
      <c r="EI292" s="143"/>
      <c r="EJ292" s="143"/>
      <c r="EK292" s="143"/>
      <c r="EL292" s="143"/>
      <c r="EM292" s="143"/>
      <c r="EN292" s="143"/>
      <c r="EO292" s="143"/>
      <c r="EP292" s="143"/>
      <c r="EQ292" s="143"/>
      <c r="ER292" s="143"/>
      <c r="ES292" s="143"/>
      <c r="ET292" s="143"/>
      <c r="EU292" s="143"/>
      <c r="EV292" s="143"/>
      <c r="EW292" s="143"/>
      <c r="EX292" s="143"/>
      <c r="EY292" s="143"/>
      <c r="EZ292" s="143"/>
      <c r="FA292" s="143"/>
      <c r="FB292" s="143"/>
      <c r="FC292" s="143"/>
    </row>
    <row r="293" spans="1:159" s="73" customFormat="1">
      <c r="A293" s="74">
        <f>IF(F293&lt;&gt;"",1+MAX($A$2:A292),"")</f>
        <v>232</v>
      </c>
      <c r="B293" s="32"/>
      <c r="C293" s="36"/>
      <c r="D293" s="121" t="s">
        <v>111</v>
      </c>
      <c r="E293" s="120">
        <f>ROUNDUP(E291*16,0)</f>
        <v>752</v>
      </c>
      <c r="F293" s="63">
        <v>0.05</v>
      </c>
      <c r="G293" s="64">
        <f t="shared" si="77"/>
        <v>789.6</v>
      </c>
      <c r="H293" s="65" t="s">
        <v>39</v>
      </c>
      <c r="I293" s="37">
        <v>0</v>
      </c>
      <c r="J293" s="38">
        <f t="shared" si="67"/>
        <v>0</v>
      </c>
      <c r="K293" s="39">
        <v>0</v>
      </c>
      <c r="L293" s="40">
        <f t="shared" si="68"/>
        <v>0</v>
      </c>
      <c r="M293" s="40">
        <f t="shared" si="69"/>
        <v>0</v>
      </c>
      <c r="N293" s="40">
        <v>0</v>
      </c>
      <c r="O293" s="40">
        <f t="shared" si="70"/>
        <v>0</v>
      </c>
      <c r="P293" s="40">
        <f t="shared" si="71"/>
        <v>0</v>
      </c>
      <c r="Q293" s="30">
        <f t="shared" si="72"/>
        <v>0</v>
      </c>
      <c r="R293" s="145"/>
      <c r="S293" s="145"/>
      <c r="T293" s="145"/>
      <c r="U293" s="145"/>
      <c r="V293" s="145"/>
      <c r="W293" s="145"/>
      <c r="X293" s="145"/>
      <c r="Y293" s="145"/>
      <c r="Z293" s="145"/>
      <c r="AA293" s="145"/>
      <c r="AB293" s="145"/>
      <c r="AC293" s="145"/>
      <c r="AD293" s="145"/>
      <c r="AE293" s="145"/>
      <c r="AF293" s="145"/>
      <c r="AG293" s="145"/>
      <c r="AH293" s="145"/>
      <c r="AI293" s="145"/>
      <c r="AJ293" s="145"/>
      <c r="AK293" s="143"/>
      <c r="AL293" s="143"/>
      <c r="AM293" s="143"/>
      <c r="AN293" s="143"/>
      <c r="AO293" s="143"/>
      <c r="AP293" s="143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3"/>
      <c r="BB293" s="143"/>
      <c r="BC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3"/>
      <c r="BN293" s="143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3"/>
      <c r="BZ293" s="143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3"/>
      <c r="CM293" s="143"/>
      <c r="CN293" s="143"/>
      <c r="CO293" s="143"/>
      <c r="CP293" s="143"/>
      <c r="CQ293" s="143"/>
      <c r="CR293" s="143"/>
      <c r="CS293" s="143"/>
      <c r="CT293" s="143"/>
      <c r="CU293" s="143"/>
      <c r="CV293" s="143"/>
      <c r="CW293" s="143"/>
      <c r="CX293" s="143"/>
      <c r="CY293" s="143"/>
      <c r="CZ293" s="143"/>
      <c r="DA293" s="143"/>
      <c r="DB293" s="143"/>
      <c r="DC293" s="143"/>
      <c r="DD293" s="143"/>
      <c r="DE293" s="143"/>
      <c r="DF293" s="143"/>
      <c r="DG293" s="143"/>
      <c r="DH293" s="143"/>
      <c r="DI293" s="143"/>
      <c r="DJ293" s="143"/>
      <c r="DK293" s="143"/>
      <c r="DL293" s="143"/>
      <c r="DM293" s="143"/>
      <c r="DN293" s="143"/>
      <c r="DO293" s="143"/>
      <c r="DP293" s="143"/>
      <c r="DQ293" s="143"/>
      <c r="DR293" s="143"/>
      <c r="DS293" s="143"/>
      <c r="DT293" s="143"/>
      <c r="DU293" s="143"/>
      <c r="DV293" s="143"/>
      <c r="DW293" s="143"/>
      <c r="DX293" s="143"/>
      <c r="DY293" s="143"/>
      <c r="DZ293" s="143"/>
      <c r="EA293" s="143"/>
      <c r="EB293" s="143"/>
      <c r="EC293" s="143"/>
      <c r="ED293" s="143"/>
      <c r="EE293" s="143"/>
      <c r="EF293" s="143"/>
      <c r="EG293" s="143"/>
      <c r="EH293" s="143"/>
      <c r="EI293" s="143"/>
      <c r="EJ293" s="143"/>
      <c r="EK293" s="143"/>
      <c r="EL293" s="143"/>
      <c r="EM293" s="143"/>
      <c r="EN293" s="143"/>
      <c r="EO293" s="143"/>
      <c r="EP293" s="143"/>
      <c r="EQ293" s="143"/>
      <c r="ER293" s="143"/>
      <c r="ES293" s="143"/>
      <c r="ET293" s="143"/>
      <c r="EU293" s="143"/>
      <c r="EV293" s="143"/>
      <c r="EW293" s="143"/>
      <c r="EX293" s="143"/>
      <c r="EY293" s="143"/>
      <c r="EZ293" s="143"/>
      <c r="FA293" s="143"/>
      <c r="FB293" s="143"/>
      <c r="FC293" s="143"/>
    </row>
    <row r="294" spans="1:159" s="73" customFormat="1">
      <c r="A294" s="74">
        <f>IF(F294&lt;&gt;"",1+MAX($A$2:A293),"")</f>
        <v>233</v>
      </c>
      <c r="B294" s="32"/>
      <c r="C294" s="36"/>
      <c r="D294" s="121" t="s">
        <v>112</v>
      </c>
      <c r="E294" s="120">
        <f>E290*0.084</f>
        <v>124.40400000000001</v>
      </c>
      <c r="F294" s="35">
        <v>0.05</v>
      </c>
      <c r="G294" s="64">
        <f t="shared" si="77"/>
        <v>130.62420000000003</v>
      </c>
      <c r="H294" s="65" t="s">
        <v>113</v>
      </c>
      <c r="I294" s="37">
        <v>0</v>
      </c>
      <c r="J294" s="38">
        <f t="shared" si="67"/>
        <v>0</v>
      </c>
      <c r="K294" s="39">
        <v>0</v>
      </c>
      <c r="L294" s="40">
        <f t="shared" si="68"/>
        <v>0</v>
      </c>
      <c r="M294" s="40">
        <f t="shared" si="69"/>
        <v>0</v>
      </c>
      <c r="N294" s="40">
        <v>0</v>
      </c>
      <c r="O294" s="40">
        <f t="shared" si="70"/>
        <v>0</v>
      </c>
      <c r="P294" s="40">
        <f t="shared" si="71"/>
        <v>0</v>
      </c>
      <c r="Q294" s="30">
        <f t="shared" si="72"/>
        <v>0</v>
      </c>
      <c r="R294" s="145"/>
      <c r="S294" s="145"/>
      <c r="T294" s="145"/>
      <c r="U294" s="145"/>
      <c r="V294" s="145"/>
      <c r="W294" s="145"/>
      <c r="X294" s="145"/>
      <c r="Y294" s="145"/>
      <c r="Z294" s="145"/>
      <c r="AA294" s="145"/>
      <c r="AB294" s="145"/>
      <c r="AC294" s="145"/>
      <c r="AD294" s="145"/>
      <c r="AE294" s="145"/>
      <c r="AF294" s="145"/>
      <c r="AG294" s="145"/>
      <c r="AH294" s="145"/>
      <c r="AI294" s="145"/>
      <c r="AJ294" s="145"/>
      <c r="AK294" s="143"/>
      <c r="AL294" s="143"/>
      <c r="AM294" s="143"/>
      <c r="AN294" s="143"/>
      <c r="AO294" s="143"/>
      <c r="AP294" s="143"/>
      <c r="AQ294" s="143"/>
      <c r="AR294" s="143"/>
      <c r="AS294" s="143"/>
      <c r="AT294" s="143"/>
      <c r="AU294" s="143"/>
      <c r="AV294" s="143"/>
      <c r="AW294" s="143"/>
      <c r="AX294" s="143"/>
      <c r="AY294" s="143"/>
      <c r="AZ294" s="143"/>
      <c r="BA294" s="143"/>
      <c r="BB294" s="143"/>
      <c r="BC294" s="143"/>
      <c r="BD294" s="143"/>
      <c r="BE294" s="143"/>
      <c r="BF294" s="143"/>
      <c r="BG294" s="143"/>
      <c r="BH294" s="143"/>
      <c r="BI294" s="143"/>
      <c r="BJ294" s="143"/>
      <c r="BK294" s="143"/>
      <c r="BL294" s="143"/>
      <c r="BM294" s="143"/>
      <c r="BN294" s="143"/>
      <c r="BO294" s="143"/>
      <c r="BP294" s="143"/>
      <c r="BQ294" s="143"/>
      <c r="BR294" s="143"/>
      <c r="BS294" s="143"/>
      <c r="BT294" s="143"/>
      <c r="BU294" s="143"/>
      <c r="BV294" s="143"/>
      <c r="BW294" s="143"/>
      <c r="BX294" s="143"/>
      <c r="BY294" s="143"/>
      <c r="BZ294" s="143"/>
      <c r="CA294" s="143"/>
      <c r="CB294" s="143"/>
      <c r="CC294" s="143"/>
      <c r="CD294" s="143"/>
      <c r="CE294" s="143"/>
      <c r="CF294" s="143"/>
      <c r="CG294" s="143"/>
      <c r="CH294" s="143"/>
      <c r="CI294" s="143"/>
      <c r="CJ294" s="143"/>
      <c r="CK294" s="143"/>
      <c r="CL294" s="143"/>
      <c r="CM294" s="143"/>
      <c r="CN294" s="143"/>
      <c r="CO294" s="143"/>
      <c r="CP294" s="143"/>
      <c r="CQ294" s="143"/>
      <c r="CR294" s="143"/>
      <c r="CS294" s="143"/>
      <c r="CT294" s="143"/>
      <c r="CU294" s="143"/>
      <c r="CV294" s="143"/>
      <c r="CW294" s="143"/>
      <c r="CX294" s="143"/>
      <c r="CY294" s="143"/>
      <c r="CZ294" s="143"/>
      <c r="DA294" s="143"/>
      <c r="DB294" s="143"/>
      <c r="DC294" s="143"/>
      <c r="DD294" s="143"/>
      <c r="DE294" s="143"/>
      <c r="DF294" s="143"/>
      <c r="DG294" s="143"/>
      <c r="DH294" s="143"/>
      <c r="DI294" s="143"/>
      <c r="DJ294" s="143"/>
      <c r="DK294" s="143"/>
      <c r="DL294" s="143"/>
      <c r="DM294" s="143"/>
      <c r="DN294" s="143"/>
      <c r="DO294" s="143"/>
      <c r="DP294" s="143"/>
      <c r="DQ294" s="143"/>
      <c r="DR294" s="143"/>
      <c r="DS294" s="143"/>
      <c r="DT294" s="143"/>
      <c r="DU294" s="143"/>
      <c r="DV294" s="143"/>
      <c r="DW294" s="143"/>
      <c r="DX294" s="143"/>
      <c r="DY294" s="143"/>
      <c r="DZ294" s="143"/>
      <c r="EA294" s="143"/>
      <c r="EB294" s="143"/>
      <c r="EC294" s="143"/>
      <c r="ED294" s="143"/>
      <c r="EE294" s="143"/>
      <c r="EF294" s="143"/>
      <c r="EG294" s="143"/>
      <c r="EH294" s="143"/>
      <c r="EI294" s="143"/>
      <c r="EJ294" s="143"/>
      <c r="EK294" s="143"/>
      <c r="EL294" s="143"/>
      <c r="EM294" s="143"/>
      <c r="EN294" s="143"/>
      <c r="EO294" s="143"/>
      <c r="EP294" s="143"/>
      <c r="EQ294" s="143"/>
      <c r="ER294" s="143"/>
      <c r="ES294" s="143"/>
      <c r="ET294" s="143"/>
      <c r="EU294" s="143"/>
      <c r="EV294" s="143"/>
      <c r="EW294" s="143"/>
      <c r="EX294" s="143"/>
      <c r="EY294" s="143"/>
      <c r="EZ294" s="143"/>
      <c r="FA294" s="143"/>
      <c r="FB294" s="143"/>
      <c r="FC294" s="143"/>
    </row>
    <row r="295" spans="1:159" s="73" customFormat="1">
      <c r="A295" s="74">
        <f>IF(F295&lt;&gt;"",1+MAX($A$2:A294),"")</f>
        <v>234</v>
      </c>
      <c r="B295" s="32"/>
      <c r="C295" s="36"/>
      <c r="D295" s="119" t="s">
        <v>136</v>
      </c>
      <c r="E295" s="120">
        <v>1481</v>
      </c>
      <c r="F295" s="63">
        <v>0.1</v>
      </c>
      <c r="G295" s="64">
        <f t="shared" si="77"/>
        <v>1629.1000000000001</v>
      </c>
      <c r="H295" s="71" t="s">
        <v>37</v>
      </c>
      <c r="I295" s="37">
        <v>0</v>
      </c>
      <c r="J295" s="38">
        <f t="shared" si="67"/>
        <v>0</v>
      </c>
      <c r="K295" s="39">
        <v>0</v>
      </c>
      <c r="L295" s="40">
        <f t="shared" si="68"/>
        <v>0</v>
      </c>
      <c r="M295" s="40">
        <f t="shared" si="69"/>
        <v>0</v>
      </c>
      <c r="N295" s="40">
        <v>0</v>
      </c>
      <c r="O295" s="40">
        <f t="shared" si="70"/>
        <v>0</v>
      </c>
      <c r="P295" s="40">
        <f t="shared" si="71"/>
        <v>0</v>
      </c>
      <c r="Q295" s="30">
        <f t="shared" si="72"/>
        <v>0</v>
      </c>
      <c r="R295" s="145"/>
      <c r="S295" s="145"/>
      <c r="T295" s="145"/>
      <c r="U295" s="145"/>
      <c r="V295" s="145"/>
      <c r="W295" s="145"/>
      <c r="X295" s="145"/>
      <c r="Y295" s="145"/>
      <c r="Z295" s="145"/>
      <c r="AA295" s="145"/>
      <c r="AB295" s="145"/>
      <c r="AC295" s="145"/>
      <c r="AD295" s="145"/>
      <c r="AE295" s="145"/>
      <c r="AF295" s="145"/>
      <c r="AG295" s="145"/>
      <c r="AH295" s="145"/>
      <c r="AI295" s="145"/>
      <c r="AJ295" s="145"/>
      <c r="AK295" s="143"/>
      <c r="AL295" s="143"/>
      <c r="AM295" s="143"/>
      <c r="AN295" s="143"/>
      <c r="AO295" s="143"/>
      <c r="AP295" s="143"/>
      <c r="AQ295" s="143"/>
      <c r="AR295" s="143"/>
      <c r="AS295" s="143"/>
      <c r="AT295" s="143"/>
      <c r="AU295" s="143"/>
      <c r="AV295" s="143"/>
      <c r="AW295" s="143"/>
      <c r="AX295" s="143"/>
      <c r="AY295" s="143"/>
      <c r="AZ295" s="143"/>
      <c r="BA295" s="143"/>
      <c r="BB295" s="143"/>
      <c r="BC295" s="143"/>
      <c r="BD295" s="143"/>
      <c r="BE295" s="143"/>
      <c r="BF295" s="143"/>
      <c r="BG295" s="143"/>
      <c r="BH295" s="143"/>
      <c r="BI295" s="143"/>
      <c r="BJ295" s="143"/>
      <c r="BK295" s="143"/>
      <c r="BL295" s="143"/>
      <c r="BM295" s="143"/>
      <c r="BN295" s="143"/>
      <c r="BO295" s="143"/>
      <c r="BP295" s="143"/>
      <c r="BQ295" s="143"/>
      <c r="BR295" s="143"/>
      <c r="BS295" s="143"/>
      <c r="BT295" s="143"/>
      <c r="BU295" s="143"/>
      <c r="BV295" s="143"/>
      <c r="BW295" s="143"/>
      <c r="BX295" s="143"/>
      <c r="BY295" s="143"/>
      <c r="BZ295" s="143"/>
      <c r="CA295" s="143"/>
      <c r="CB295" s="143"/>
      <c r="CC295" s="143"/>
      <c r="CD295" s="143"/>
      <c r="CE295" s="143"/>
      <c r="CF295" s="143"/>
      <c r="CG295" s="143"/>
      <c r="CH295" s="143"/>
      <c r="CI295" s="143"/>
      <c r="CJ295" s="143"/>
      <c r="CK295" s="143"/>
      <c r="CL295" s="143"/>
      <c r="CM295" s="143"/>
      <c r="CN295" s="143"/>
      <c r="CO295" s="143"/>
      <c r="CP295" s="143"/>
      <c r="CQ295" s="143"/>
      <c r="CR295" s="143"/>
      <c r="CS295" s="143"/>
      <c r="CT295" s="143"/>
      <c r="CU295" s="143"/>
      <c r="CV295" s="143"/>
      <c r="CW295" s="143"/>
      <c r="CX295" s="143"/>
      <c r="CY295" s="143"/>
      <c r="CZ295" s="143"/>
      <c r="DA295" s="143"/>
      <c r="DB295" s="143"/>
      <c r="DC295" s="143"/>
      <c r="DD295" s="143"/>
      <c r="DE295" s="143"/>
      <c r="DF295" s="143"/>
      <c r="DG295" s="143"/>
      <c r="DH295" s="143"/>
      <c r="DI295" s="143"/>
      <c r="DJ295" s="143"/>
      <c r="DK295" s="143"/>
      <c r="DL295" s="143"/>
      <c r="DM295" s="143"/>
      <c r="DN295" s="143"/>
      <c r="DO295" s="143"/>
      <c r="DP295" s="143"/>
      <c r="DQ295" s="143"/>
      <c r="DR295" s="143"/>
      <c r="DS295" s="143"/>
      <c r="DT295" s="143"/>
      <c r="DU295" s="143"/>
      <c r="DV295" s="143"/>
      <c r="DW295" s="143"/>
      <c r="DX295" s="143"/>
      <c r="DY295" s="143"/>
      <c r="DZ295" s="143"/>
      <c r="EA295" s="143"/>
      <c r="EB295" s="143"/>
      <c r="EC295" s="143"/>
      <c r="ED295" s="143"/>
      <c r="EE295" s="143"/>
      <c r="EF295" s="143"/>
      <c r="EG295" s="143"/>
      <c r="EH295" s="143"/>
      <c r="EI295" s="143"/>
      <c r="EJ295" s="143"/>
      <c r="EK295" s="143"/>
      <c r="EL295" s="143"/>
      <c r="EM295" s="143"/>
      <c r="EN295" s="143"/>
      <c r="EO295" s="143"/>
      <c r="EP295" s="143"/>
      <c r="EQ295" s="143"/>
      <c r="ER295" s="143"/>
      <c r="ES295" s="143"/>
      <c r="ET295" s="143"/>
      <c r="EU295" s="143"/>
      <c r="EV295" s="143"/>
      <c r="EW295" s="143"/>
      <c r="EX295" s="143"/>
      <c r="EY295" s="143"/>
      <c r="EZ295" s="143"/>
      <c r="FA295" s="143"/>
      <c r="FB295" s="143"/>
      <c r="FC295" s="143"/>
    </row>
    <row r="296" spans="1:159" s="73" customFormat="1">
      <c r="A296" s="74">
        <f>IF(F296&lt;&gt;"",1+MAX($A$2:A295),"")</f>
        <v>235</v>
      </c>
      <c r="B296" s="32"/>
      <c r="C296" s="36"/>
      <c r="D296" s="119" t="s">
        <v>123</v>
      </c>
      <c r="E296" s="120">
        <f>E295/2</f>
        <v>740.5</v>
      </c>
      <c r="F296" s="63">
        <v>0.05</v>
      </c>
      <c r="G296" s="64">
        <f t="shared" si="77"/>
        <v>777.52499999999998</v>
      </c>
      <c r="H296" s="71" t="s">
        <v>39</v>
      </c>
      <c r="I296" s="37">
        <v>0</v>
      </c>
      <c r="J296" s="38">
        <f t="shared" si="67"/>
        <v>0</v>
      </c>
      <c r="K296" s="39">
        <v>0</v>
      </c>
      <c r="L296" s="40">
        <f t="shared" si="68"/>
        <v>0</v>
      </c>
      <c r="M296" s="40">
        <f t="shared" si="69"/>
        <v>0</v>
      </c>
      <c r="N296" s="40">
        <v>0</v>
      </c>
      <c r="O296" s="40">
        <f t="shared" si="70"/>
        <v>0</v>
      </c>
      <c r="P296" s="40">
        <f t="shared" si="71"/>
        <v>0</v>
      </c>
      <c r="Q296" s="30">
        <f t="shared" si="72"/>
        <v>0</v>
      </c>
      <c r="R296" s="145"/>
      <c r="S296" s="145"/>
      <c r="T296" s="145"/>
      <c r="U296" s="145"/>
      <c r="V296" s="145"/>
      <c r="W296" s="145"/>
      <c r="X296" s="145"/>
      <c r="Y296" s="145"/>
      <c r="Z296" s="145"/>
      <c r="AA296" s="145"/>
      <c r="AB296" s="145"/>
      <c r="AC296" s="145"/>
      <c r="AD296" s="145"/>
      <c r="AE296" s="145"/>
      <c r="AF296" s="145"/>
      <c r="AG296" s="145"/>
      <c r="AH296" s="145"/>
      <c r="AI296" s="145"/>
      <c r="AJ296" s="145"/>
      <c r="AK296" s="143"/>
      <c r="AL296" s="143"/>
      <c r="AM296" s="143"/>
      <c r="AN296" s="143"/>
      <c r="AO296" s="143"/>
      <c r="AP296" s="143"/>
      <c r="AQ296" s="143"/>
      <c r="AR296" s="143"/>
      <c r="AS296" s="143"/>
      <c r="AT296" s="143"/>
      <c r="AU296" s="143"/>
      <c r="AV296" s="143"/>
      <c r="AW296" s="143"/>
      <c r="AX296" s="143"/>
      <c r="AY296" s="143"/>
      <c r="AZ296" s="143"/>
      <c r="BA296" s="143"/>
      <c r="BB296" s="143"/>
      <c r="BC296" s="143"/>
      <c r="BD296" s="143"/>
      <c r="BE296" s="143"/>
      <c r="BF296" s="143"/>
      <c r="BG296" s="143"/>
      <c r="BH296" s="143"/>
      <c r="BI296" s="143"/>
      <c r="BJ296" s="143"/>
      <c r="BK296" s="143"/>
      <c r="BL296" s="143"/>
      <c r="BM296" s="143"/>
      <c r="BN296" s="143"/>
      <c r="BO296" s="143"/>
      <c r="BP296" s="143"/>
      <c r="BQ296" s="143"/>
      <c r="BR296" s="143"/>
      <c r="BS296" s="143"/>
      <c r="BT296" s="143"/>
      <c r="BU296" s="143"/>
      <c r="BV296" s="143"/>
      <c r="BW296" s="143"/>
      <c r="BX296" s="143"/>
      <c r="BY296" s="143"/>
      <c r="BZ296" s="143"/>
      <c r="CA296" s="143"/>
      <c r="CB296" s="143"/>
      <c r="CC296" s="143"/>
      <c r="CD296" s="143"/>
      <c r="CE296" s="143"/>
      <c r="CF296" s="143"/>
      <c r="CG296" s="143"/>
      <c r="CH296" s="143"/>
      <c r="CI296" s="143"/>
      <c r="CJ296" s="143"/>
      <c r="CK296" s="143"/>
      <c r="CL296" s="143"/>
      <c r="CM296" s="143"/>
      <c r="CN296" s="143"/>
      <c r="CO296" s="143"/>
      <c r="CP296" s="143"/>
      <c r="CQ296" s="143"/>
      <c r="CR296" s="143"/>
      <c r="CS296" s="143"/>
      <c r="CT296" s="143"/>
      <c r="CU296" s="143"/>
      <c r="CV296" s="143"/>
      <c r="CW296" s="143"/>
      <c r="CX296" s="143"/>
      <c r="CY296" s="143"/>
      <c r="CZ296" s="143"/>
      <c r="DA296" s="143"/>
      <c r="DB296" s="143"/>
      <c r="DC296" s="143"/>
      <c r="DD296" s="143"/>
      <c r="DE296" s="143"/>
      <c r="DF296" s="143"/>
      <c r="DG296" s="143"/>
      <c r="DH296" s="143"/>
      <c r="DI296" s="143"/>
      <c r="DJ296" s="143"/>
      <c r="DK296" s="143"/>
      <c r="DL296" s="143"/>
      <c r="DM296" s="143"/>
      <c r="DN296" s="143"/>
      <c r="DO296" s="143"/>
      <c r="DP296" s="143"/>
      <c r="DQ296" s="143"/>
      <c r="DR296" s="143"/>
      <c r="DS296" s="143"/>
      <c r="DT296" s="143"/>
      <c r="DU296" s="143"/>
      <c r="DV296" s="143"/>
      <c r="DW296" s="143"/>
      <c r="DX296" s="143"/>
      <c r="DY296" s="143"/>
      <c r="DZ296" s="143"/>
      <c r="EA296" s="143"/>
      <c r="EB296" s="143"/>
      <c r="EC296" s="143"/>
      <c r="ED296" s="143"/>
      <c r="EE296" s="143"/>
      <c r="EF296" s="143"/>
      <c r="EG296" s="143"/>
      <c r="EH296" s="143"/>
      <c r="EI296" s="143"/>
      <c r="EJ296" s="143"/>
      <c r="EK296" s="143"/>
      <c r="EL296" s="143"/>
      <c r="EM296" s="143"/>
      <c r="EN296" s="143"/>
      <c r="EO296" s="143"/>
      <c r="EP296" s="143"/>
      <c r="EQ296" s="143"/>
      <c r="ER296" s="143"/>
      <c r="ES296" s="143"/>
      <c r="ET296" s="143"/>
      <c r="EU296" s="143"/>
      <c r="EV296" s="143"/>
      <c r="EW296" s="143"/>
      <c r="EX296" s="143"/>
      <c r="EY296" s="143"/>
      <c r="EZ296" s="143"/>
      <c r="FA296" s="143"/>
      <c r="FB296" s="143"/>
      <c r="FC296" s="143"/>
    </row>
    <row r="297" spans="1:159" s="73" customFormat="1">
      <c r="A297" s="74">
        <f>IF(F297&lt;&gt;"",1+MAX($A$2:A296),"")</f>
        <v>236</v>
      </c>
      <c r="B297" s="32"/>
      <c r="C297" s="36"/>
      <c r="D297" s="119" t="s">
        <v>119</v>
      </c>
      <c r="E297" s="120">
        <f>E284*3</f>
        <v>324</v>
      </c>
      <c r="F297" s="63">
        <v>0.05</v>
      </c>
      <c r="G297" s="64">
        <f t="shared" si="77"/>
        <v>340.2</v>
      </c>
      <c r="H297" s="71" t="s">
        <v>39</v>
      </c>
      <c r="I297" s="37">
        <v>0</v>
      </c>
      <c r="J297" s="38">
        <f t="shared" si="67"/>
        <v>0</v>
      </c>
      <c r="K297" s="39">
        <v>0</v>
      </c>
      <c r="L297" s="40">
        <f t="shared" si="68"/>
        <v>0</v>
      </c>
      <c r="M297" s="40">
        <f t="shared" si="69"/>
        <v>0</v>
      </c>
      <c r="N297" s="40">
        <v>0</v>
      </c>
      <c r="O297" s="40">
        <f t="shared" si="70"/>
        <v>0</v>
      </c>
      <c r="P297" s="40">
        <f t="shared" si="71"/>
        <v>0</v>
      </c>
      <c r="Q297" s="30">
        <f t="shared" si="72"/>
        <v>0</v>
      </c>
      <c r="R297" s="145"/>
      <c r="S297" s="145"/>
      <c r="T297" s="145"/>
      <c r="U297" s="145"/>
      <c r="V297" s="145"/>
      <c r="W297" s="145"/>
      <c r="X297" s="145"/>
      <c r="Y297" s="145"/>
      <c r="Z297" s="145"/>
      <c r="AA297" s="145"/>
      <c r="AB297" s="145"/>
      <c r="AC297" s="145"/>
      <c r="AD297" s="145"/>
      <c r="AE297" s="145"/>
      <c r="AF297" s="145"/>
      <c r="AG297" s="145"/>
      <c r="AH297" s="145"/>
      <c r="AI297" s="145"/>
      <c r="AJ297" s="145"/>
      <c r="AK297" s="143"/>
      <c r="AL297" s="143"/>
      <c r="AM297" s="143"/>
      <c r="AN297" s="143"/>
      <c r="AO297" s="143"/>
      <c r="AP297" s="143"/>
      <c r="AQ297" s="143"/>
      <c r="AR297" s="143"/>
      <c r="AS297" s="143"/>
      <c r="AT297" s="143"/>
      <c r="AU297" s="143"/>
      <c r="AV297" s="143"/>
      <c r="AW297" s="143"/>
      <c r="AX297" s="143"/>
      <c r="AY297" s="143"/>
      <c r="AZ297" s="143"/>
      <c r="BA297" s="143"/>
      <c r="BB297" s="143"/>
      <c r="BC297" s="143"/>
      <c r="BD297" s="143"/>
      <c r="BE297" s="143"/>
      <c r="BF297" s="143"/>
      <c r="BG297" s="143"/>
      <c r="BH297" s="143"/>
      <c r="BI297" s="143"/>
      <c r="BJ297" s="143"/>
      <c r="BK297" s="143"/>
      <c r="BL297" s="143"/>
      <c r="BM297" s="143"/>
      <c r="BN297" s="143"/>
      <c r="BO297" s="143"/>
      <c r="BP297" s="143"/>
      <c r="BQ297" s="143"/>
      <c r="BR297" s="143"/>
      <c r="BS297" s="143"/>
      <c r="BT297" s="143"/>
      <c r="BU297" s="143"/>
      <c r="BV297" s="143"/>
      <c r="BW297" s="143"/>
      <c r="BX297" s="143"/>
      <c r="BY297" s="143"/>
      <c r="BZ297" s="143"/>
      <c r="CA297" s="143"/>
      <c r="CB297" s="143"/>
      <c r="CC297" s="143"/>
      <c r="CD297" s="143"/>
      <c r="CE297" s="143"/>
      <c r="CF297" s="143"/>
      <c r="CG297" s="143"/>
      <c r="CH297" s="143"/>
      <c r="CI297" s="143"/>
      <c r="CJ297" s="143"/>
      <c r="CK297" s="143"/>
      <c r="CL297" s="143"/>
      <c r="CM297" s="143"/>
      <c r="CN297" s="143"/>
      <c r="CO297" s="143"/>
      <c r="CP297" s="143"/>
      <c r="CQ297" s="143"/>
      <c r="CR297" s="143"/>
      <c r="CS297" s="143"/>
      <c r="CT297" s="143"/>
      <c r="CU297" s="143"/>
      <c r="CV297" s="143"/>
      <c r="CW297" s="143"/>
      <c r="CX297" s="143"/>
      <c r="CY297" s="143"/>
      <c r="CZ297" s="143"/>
      <c r="DA297" s="143"/>
      <c r="DB297" s="143"/>
      <c r="DC297" s="143"/>
      <c r="DD297" s="143"/>
      <c r="DE297" s="143"/>
      <c r="DF297" s="143"/>
      <c r="DG297" s="143"/>
      <c r="DH297" s="143"/>
      <c r="DI297" s="143"/>
      <c r="DJ297" s="143"/>
      <c r="DK297" s="143"/>
      <c r="DL297" s="143"/>
      <c r="DM297" s="143"/>
      <c r="DN297" s="143"/>
      <c r="DO297" s="143"/>
      <c r="DP297" s="143"/>
      <c r="DQ297" s="143"/>
      <c r="DR297" s="143"/>
      <c r="DS297" s="143"/>
      <c r="DT297" s="143"/>
      <c r="DU297" s="143"/>
      <c r="DV297" s="143"/>
      <c r="DW297" s="143"/>
      <c r="DX297" s="143"/>
      <c r="DY297" s="143"/>
      <c r="DZ297" s="143"/>
      <c r="EA297" s="143"/>
      <c r="EB297" s="143"/>
      <c r="EC297" s="143"/>
      <c r="ED297" s="143"/>
      <c r="EE297" s="143"/>
      <c r="EF297" s="143"/>
      <c r="EG297" s="143"/>
      <c r="EH297" s="143"/>
      <c r="EI297" s="143"/>
      <c r="EJ297" s="143"/>
      <c r="EK297" s="143"/>
      <c r="EL297" s="143"/>
      <c r="EM297" s="143"/>
      <c r="EN297" s="143"/>
      <c r="EO297" s="143"/>
      <c r="EP297" s="143"/>
      <c r="EQ297" s="143"/>
      <c r="ER297" s="143"/>
      <c r="ES297" s="143"/>
      <c r="ET297" s="143"/>
      <c r="EU297" s="143"/>
      <c r="EV297" s="143"/>
      <c r="EW297" s="143"/>
      <c r="EX297" s="143"/>
      <c r="EY297" s="143"/>
      <c r="EZ297" s="143"/>
      <c r="FA297" s="143"/>
      <c r="FB297" s="143"/>
      <c r="FC297" s="143"/>
    </row>
    <row r="298" spans="1:159" s="73" customFormat="1">
      <c r="A298" s="74">
        <f>IF(F298&lt;&gt;"",1+MAX($A$2:A297),"")</f>
        <v>237</v>
      </c>
      <c r="B298" s="32"/>
      <c r="C298" s="36"/>
      <c r="D298" s="119" t="s">
        <v>120</v>
      </c>
      <c r="E298" s="120">
        <f>E284*4</f>
        <v>432</v>
      </c>
      <c r="F298" s="63">
        <v>0.05</v>
      </c>
      <c r="G298" s="64">
        <f t="shared" si="77"/>
        <v>453.6</v>
      </c>
      <c r="H298" s="71" t="s">
        <v>39</v>
      </c>
      <c r="I298" s="37">
        <v>0</v>
      </c>
      <c r="J298" s="38">
        <f t="shared" si="67"/>
        <v>0</v>
      </c>
      <c r="K298" s="39">
        <v>0</v>
      </c>
      <c r="L298" s="40">
        <f t="shared" si="68"/>
        <v>0</v>
      </c>
      <c r="M298" s="40">
        <f t="shared" si="69"/>
        <v>0</v>
      </c>
      <c r="N298" s="40">
        <v>0</v>
      </c>
      <c r="O298" s="40">
        <f t="shared" si="70"/>
        <v>0</v>
      </c>
      <c r="P298" s="40">
        <f t="shared" si="71"/>
        <v>0</v>
      </c>
      <c r="Q298" s="30">
        <f t="shared" si="72"/>
        <v>0</v>
      </c>
      <c r="R298" s="145"/>
      <c r="S298" s="145"/>
      <c r="T298" s="145"/>
      <c r="U298" s="145"/>
      <c r="V298" s="145"/>
      <c r="W298" s="145"/>
      <c r="X298" s="145"/>
      <c r="Y298" s="145"/>
      <c r="Z298" s="145"/>
      <c r="AA298" s="145"/>
      <c r="AB298" s="145"/>
      <c r="AC298" s="145"/>
      <c r="AD298" s="145"/>
      <c r="AE298" s="145"/>
      <c r="AF298" s="145"/>
      <c r="AG298" s="145"/>
      <c r="AH298" s="145"/>
      <c r="AI298" s="145"/>
      <c r="AJ298" s="145"/>
      <c r="AK298" s="143"/>
      <c r="AL298" s="143"/>
      <c r="AM298" s="143"/>
      <c r="AN298" s="143"/>
      <c r="AO298" s="143"/>
      <c r="AP298" s="143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3"/>
      <c r="BB298" s="143"/>
      <c r="BC298" s="143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3"/>
      <c r="BN298" s="143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3"/>
      <c r="BZ298" s="143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3"/>
      <c r="CM298" s="143"/>
      <c r="CN298" s="143"/>
      <c r="CO298" s="143"/>
      <c r="CP298" s="143"/>
      <c r="CQ298" s="143"/>
      <c r="CR298" s="143"/>
      <c r="CS298" s="143"/>
      <c r="CT298" s="143"/>
      <c r="CU298" s="143"/>
      <c r="CV298" s="143"/>
      <c r="CW298" s="143"/>
      <c r="CX298" s="143"/>
      <c r="CY298" s="143"/>
      <c r="CZ298" s="143"/>
      <c r="DA298" s="143"/>
      <c r="DB298" s="143"/>
      <c r="DC298" s="143"/>
      <c r="DD298" s="143"/>
      <c r="DE298" s="143"/>
      <c r="DF298" s="143"/>
      <c r="DG298" s="143"/>
      <c r="DH298" s="143"/>
      <c r="DI298" s="143"/>
      <c r="DJ298" s="143"/>
      <c r="DK298" s="143"/>
      <c r="DL298" s="143"/>
      <c r="DM298" s="143"/>
      <c r="DN298" s="143"/>
      <c r="DO298" s="143"/>
      <c r="DP298" s="143"/>
      <c r="DQ298" s="143"/>
      <c r="DR298" s="143"/>
      <c r="DS298" s="143"/>
      <c r="DT298" s="143"/>
      <c r="DU298" s="143"/>
      <c r="DV298" s="143"/>
      <c r="DW298" s="143"/>
      <c r="DX298" s="143"/>
      <c r="DY298" s="143"/>
      <c r="DZ298" s="143"/>
      <c r="EA298" s="143"/>
      <c r="EB298" s="143"/>
      <c r="EC298" s="143"/>
      <c r="ED298" s="143"/>
      <c r="EE298" s="143"/>
      <c r="EF298" s="143"/>
      <c r="EG298" s="143"/>
      <c r="EH298" s="143"/>
      <c r="EI298" s="143"/>
      <c r="EJ298" s="143"/>
      <c r="EK298" s="143"/>
      <c r="EL298" s="143"/>
      <c r="EM298" s="143"/>
      <c r="EN298" s="143"/>
      <c r="EO298" s="143"/>
      <c r="EP298" s="143"/>
      <c r="EQ298" s="143"/>
      <c r="ER298" s="143"/>
      <c r="ES298" s="143"/>
      <c r="ET298" s="143"/>
      <c r="EU298" s="143"/>
      <c r="EV298" s="143"/>
      <c r="EW298" s="143"/>
      <c r="EX298" s="143"/>
      <c r="EY298" s="143"/>
      <c r="EZ298" s="143"/>
      <c r="FA298" s="143"/>
      <c r="FB298" s="143"/>
      <c r="FC298" s="143"/>
    </row>
    <row r="299" spans="1:159" s="73" customFormat="1">
      <c r="A299" s="74" t="str">
        <f>IF(F299&lt;&gt;"",1+MAX($A$2:A298),"")</f>
        <v/>
      </c>
      <c r="B299" s="32"/>
      <c r="C299" s="36"/>
      <c r="D299" s="119"/>
      <c r="E299" s="120"/>
      <c r="F299" s="120"/>
      <c r="G299" s="64"/>
      <c r="H299" s="71"/>
      <c r="I299" s="37">
        <v>0</v>
      </c>
      <c r="J299" s="38">
        <f t="shared" ref="J299:J347" si="78">+I299*G299</f>
        <v>0</v>
      </c>
      <c r="K299" s="39">
        <v>0</v>
      </c>
      <c r="L299" s="40">
        <f t="shared" ref="L299:L347" si="79">I299*K299</f>
        <v>0</v>
      </c>
      <c r="M299" s="40">
        <f t="shared" ref="M299:M347" si="80">K299*J299</f>
        <v>0</v>
      </c>
      <c r="N299" s="40">
        <v>0</v>
      </c>
      <c r="O299" s="40">
        <f t="shared" ref="O299:O347" si="81">N299*G299</f>
        <v>0</v>
      </c>
      <c r="P299" s="40">
        <f t="shared" ref="P299:P347" si="82">(I299*K299)+N299</f>
        <v>0</v>
      </c>
      <c r="Q299" s="30">
        <f t="shared" ref="Q299:Q347" si="83">P299*G299</f>
        <v>0</v>
      </c>
      <c r="R299" s="145"/>
      <c r="S299" s="145"/>
      <c r="T299" s="145"/>
      <c r="U299" s="145"/>
      <c r="V299" s="145"/>
      <c r="W299" s="145"/>
      <c r="X299" s="145"/>
      <c r="Y299" s="145"/>
      <c r="Z299" s="145"/>
      <c r="AA299" s="145"/>
      <c r="AB299" s="145"/>
      <c r="AC299" s="145"/>
      <c r="AD299" s="145"/>
      <c r="AE299" s="145"/>
      <c r="AF299" s="145"/>
      <c r="AG299" s="145"/>
      <c r="AH299" s="145"/>
      <c r="AI299" s="145"/>
      <c r="AJ299" s="145"/>
      <c r="AK299" s="143"/>
      <c r="AL299" s="143"/>
      <c r="AM299" s="143"/>
      <c r="AN299" s="143"/>
      <c r="AO299" s="143"/>
      <c r="AP299" s="143"/>
      <c r="AQ299" s="143"/>
      <c r="AR299" s="143"/>
      <c r="AS299" s="143"/>
      <c r="AT299" s="143"/>
      <c r="AU299" s="143"/>
      <c r="AV299" s="143"/>
      <c r="AW299" s="143"/>
      <c r="AX299" s="143"/>
      <c r="AY299" s="143"/>
      <c r="AZ299" s="143"/>
      <c r="BA299" s="143"/>
      <c r="BB299" s="143"/>
      <c r="BC299" s="143"/>
      <c r="BD299" s="143"/>
      <c r="BE299" s="143"/>
      <c r="BF299" s="143"/>
      <c r="BG299" s="143"/>
      <c r="BH299" s="143"/>
      <c r="BI299" s="143"/>
      <c r="BJ299" s="143"/>
      <c r="BK299" s="143"/>
      <c r="BL299" s="143"/>
      <c r="BM299" s="143"/>
      <c r="BN299" s="143"/>
      <c r="BO299" s="143"/>
      <c r="BP299" s="143"/>
      <c r="BQ299" s="143"/>
      <c r="BR299" s="143"/>
      <c r="BS299" s="143"/>
      <c r="BT299" s="143"/>
      <c r="BU299" s="143"/>
      <c r="BV299" s="143"/>
      <c r="BW299" s="143"/>
      <c r="BX299" s="143"/>
      <c r="BY299" s="143"/>
      <c r="BZ299" s="143"/>
      <c r="CA299" s="143"/>
      <c r="CB299" s="143"/>
      <c r="CC299" s="143"/>
      <c r="CD299" s="143"/>
      <c r="CE299" s="143"/>
      <c r="CF299" s="143"/>
      <c r="CG299" s="143"/>
      <c r="CH299" s="143"/>
      <c r="CI299" s="143"/>
      <c r="CJ299" s="143"/>
      <c r="CK299" s="143"/>
      <c r="CL299" s="143"/>
      <c r="CM299" s="143"/>
      <c r="CN299" s="143"/>
      <c r="CO299" s="143"/>
      <c r="CP299" s="143"/>
      <c r="CQ299" s="143"/>
      <c r="CR299" s="143"/>
      <c r="CS299" s="143"/>
      <c r="CT299" s="143"/>
      <c r="CU299" s="143"/>
      <c r="CV299" s="143"/>
      <c r="CW299" s="143"/>
      <c r="CX299" s="143"/>
      <c r="CY299" s="143"/>
      <c r="CZ299" s="143"/>
      <c r="DA299" s="143"/>
      <c r="DB299" s="143"/>
      <c r="DC299" s="143"/>
      <c r="DD299" s="143"/>
      <c r="DE299" s="143"/>
      <c r="DF299" s="143"/>
      <c r="DG299" s="143"/>
      <c r="DH299" s="143"/>
      <c r="DI299" s="143"/>
      <c r="DJ299" s="143"/>
      <c r="DK299" s="143"/>
      <c r="DL299" s="143"/>
      <c r="DM299" s="143"/>
      <c r="DN299" s="143"/>
      <c r="DO299" s="143"/>
      <c r="DP299" s="143"/>
      <c r="DQ299" s="143"/>
      <c r="DR299" s="143"/>
      <c r="DS299" s="143"/>
      <c r="DT299" s="143"/>
      <c r="DU299" s="143"/>
      <c r="DV299" s="143"/>
      <c r="DW299" s="143"/>
      <c r="DX299" s="143"/>
      <c r="DY299" s="143"/>
      <c r="DZ299" s="143"/>
      <c r="EA299" s="143"/>
      <c r="EB299" s="143"/>
      <c r="EC299" s="143"/>
      <c r="ED299" s="143"/>
      <c r="EE299" s="143"/>
      <c r="EF299" s="143"/>
      <c r="EG299" s="143"/>
      <c r="EH299" s="143"/>
      <c r="EI299" s="143"/>
      <c r="EJ299" s="143"/>
      <c r="EK299" s="143"/>
      <c r="EL299" s="143"/>
      <c r="EM299" s="143"/>
      <c r="EN299" s="143"/>
      <c r="EO299" s="143"/>
      <c r="EP299" s="143"/>
      <c r="EQ299" s="143"/>
      <c r="ER299" s="143"/>
      <c r="ES299" s="143"/>
      <c r="ET299" s="143"/>
      <c r="EU299" s="143"/>
      <c r="EV299" s="143"/>
      <c r="EW299" s="143"/>
      <c r="EX299" s="143"/>
      <c r="EY299" s="143"/>
      <c r="EZ299" s="143"/>
      <c r="FA299" s="143"/>
      <c r="FB299" s="143"/>
      <c r="FC299" s="143"/>
    </row>
    <row r="300" spans="1:159" s="73" customFormat="1">
      <c r="A300" s="74" t="str">
        <f>IF(F300&lt;&gt;"",1+MAX($A$2:A299),"")</f>
        <v/>
      </c>
      <c r="B300" s="32"/>
      <c r="C300" s="36"/>
      <c r="D300" s="114" t="s">
        <v>162</v>
      </c>
      <c r="E300" s="115">
        <v>66</v>
      </c>
      <c r="F300" s="115"/>
      <c r="G300" s="116"/>
      <c r="H300" s="117" t="s">
        <v>39</v>
      </c>
      <c r="I300" s="37">
        <v>0</v>
      </c>
      <c r="J300" s="38">
        <f t="shared" si="78"/>
        <v>0</v>
      </c>
      <c r="K300" s="39">
        <v>0</v>
      </c>
      <c r="L300" s="40">
        <f t="shared" si="79"/>
        <v>0</v>
      </c>
      <c r="M300" s="40">
        <f t="shared" si="80"/>
        <v>0</v>
      </c>
      <c r="N300" s="40">
        <v>0</v>
      </c>
      <c r="O300" s="40">
        <f t="shared" si="81"/>
        <v>0</v>
      </c>
      <c r="P300" s="40">
        <f t="shared" si="82"/>
        <v>0</v>
      </c>
      <c r="Q300" s="30">
        <f t="shared" si="83"/>
        <v>0</v>
      </c>
      <c r="R300" s="145"/>
      <c r="S300" s="145"/>
      <c r="T300" s="145"/>
      <c r="U300" s="145"/>
      <c r="V300" s="145"/>
      <c r="W300" s="145"/>
      <c r="X300" s="145"/>
      <c r="Y300" s="145"/>
      <c r="Z300" s="145"/>
      <c r="AA300" s="145"/>
      <c r="AB300" s="145"/>
      <c r="AC300" s="145"/>
      <c r="AD300" s="145"/>
      <c r="AE300" s="145"/>
      <c r="AF300" s="145"/>
      <c r="AG300" s="145"/>
      <c r="AH300" s="145"/>
      <c r="AI300" s="145"/>
      <c r="AJ300" s="145"/>
      <c r="AK300" s="143"/>
      <c r="AL300" s="143"/>
      <c r="AM300" s="143"/>
      <c r="AN300" s="143"/>
      <c r="AO300" s="143"/>
      <c r="AP300" s="143"/>
      <c r="AQ300" s="143"/>
      <c r="AR300" s="143"/>
      <c r="AS300" s="143"/>
      <c r="AT300" s="143"/>
      <c r="AU300" s="143"/>
      <c r="AV300" s="143"/>
      <c r="AW300" s="143"/>
      <c r="AX300" s="143"/>
      <c r="AY300" s="143"/>
      <c r="AZ300" s="143"/>
      <c r="BA300" s="143"/>
      <c r="BB300" s="143"/>
      <c r="BC300" s="143"/>
      <c r="BD300" s="143"/>
      <c r="BE300" s="143"/>
      <c r="BF300" s="143"/>
      <c r="BG300" s="143"/>
      <c r="BH300" s="143"/>
      <c r="BI300" s="143"/>
      <c r="BJ300" s="143"/>
      <c r="BK300" s="143"/>
      <c r="BL300" s="143"/>
      <c r="BM300" s="143"/>
      <c r="BN300" s="143"/>
      <c r="BO300" s="143"/>
      <c r="BP300" s="143"/>
      <c r="BQ300" s="143"/>
      <c r="BR300" s="143"/>
      <c r="BS300" s="143"/>
      <c r="BT300" s="143"/>
      <c r="BU300" s="143"/>
      <c r="BV300" s="143"/>
      <c r="BW300" s="143"/>
      <c r="BX300" s="143"/>
      <c r="BY300" s="143"/>
      <c r="BZ300" s="143"/>
      <c r="CA300" s="143"/>
      <c r="CB300" s="143"/>
      <c r="CC300" s="143"/>
      <c r="CD300" s="143"/>
      <c r="CE300" s="143"/>
      <c r="CF300" s="143"/>
      <c r="CG300" s="143"/>
      <c r="CH300" s="143"/>
      <c r="CI300" s="143"/>
      <c r="CJ300" s="143"/>
      <c r="CK300" s="143"/>
      <c r="CL300" s="143"/>
      <c r="CM300" s="143"/>
      <c r="CN300" s="143"/>
      <c r="CO300" s="143"/>
      <c r="CP300" s="143"/>
      <c r="CQ300" s="143"/>
      <c r="CR300" s="143"/>
      <c r="CS300" s="143"/>
      <c r="CT300" s="143"/>
      <c r="CU300" s="143"/>
      <c r="CV300" s="143"/>
      <c r="CW300" s="143"/>
      <c r="CX300" s="143"/>
      <c r="CY300" s="143"/>
      <c r="CZ300" s="143"/>
      <c r="DA300" s="143"/>
      <c r="DB300" s="143"/>
      <c r="DC300" s="143"/>
      <c r="DD300" s="143"/>
      <c r="DE300" s="143"/>
      <c r="DF300" s="143"/>
      <c r="DG300" s="143"/>
      <c r="DH300" s="143"/>
      <c r="DI300" s="143"/>
      <c r="DJ300" s="143"/>
      <c r="DK300" s="143"/>
      <c r="DL300" s="143"/>
      <c r="DM300" s="143"/>
      <c r="DN300" s="143"/>
      <c r="DO300" s="143"/>
      <c r="DP300" s="143"/>
      <c r="DQ300" s="143"/>
      <c r="DR300" s="143"/>
      <c r="DS300" s="143"/>
      <c r="DT300" s="143"/>
      <c r="DU300" s="143"/>
      <c r="DV300" s="143"/>
      <c r="DW300" s="143"/>
      <c r="DX300" s="143"/>
      <c r="DY300" s="143"/>
      <c r="DZ300" s="143"/>
      <c r="EA300" s="143"/>
      <c r="EB300" s="143"/>
      <c r="EC300" s="143"/>
      <c r="ED300" s="143"/>
      <c r="EE300" s="143"/>
      <c r="EF300" s="143"/>
      <c r="EG300" s="143"/>
      <c r="EH300" s="143"/>
      <c r="EI300" s="143"/>
      <c r="EJ300" s="143"/>
      <c r="EK300" s="143"/>
      <c r="EL300" s="143"/>
      <c r="EM300" s="143"/>
      <c r="EN300" s="143"/>
      <c r="EO300" s="143"/>
      <c r="EP300" s="143"/>
      <c r="EQ300" s="143"/>
      <c r="ER300" s="143"/>
      <c r="ES300" s="143"/>
      <c r="ET300" s="143"/>
      <c r="EU300" s="143"/>
      <c r="EV300" s="143"/>
      <c r="EW300" s="143"/>
      <c r="EX300" s="143"/>
      <c r="EY300" s="143"/>
      <c r="EZ300" s="143"/>
      <c r="FA300" s="143"/>
      <c r="FB300" s="143"/>
      <c r="FC300" s="143"/>
    </row>
    <row r="301" spans="1:159" s="73" customFormat="1">
      <c r="A301" s="74">
        <f>IF(F301&lt;&gt;"",1+MAX($A$2:A300),"")</f>
        <v>238</v>
      </c>
      <c r="B301" s="32"/>
      <c r="C301" s="36"/>
      <c r="D301" s="119" t="s">
        <v>145</v>
      </c>
      <c r="E301" s="120">
        <v>951</v>
      </c>
      <c r="F301" s="63">
        <v>0.1</v>
      </c>
      <c r="G301" s="64">
        <f t="shared" ref="G301:G314" si="84">E301*(1+F301)</f>
        <v>1046.1000000000001</v>
      </c>
      <c r="H301" s="71" t="s">
        <v>37</v>
      </c>
      <c r="I301" s="37">
        <v>0</v>
      </c>
      <c r="J301" s="38">
        <f t="shared" si="78"/>
        <v>0</v>
      </c>
      <c r="K301" s="39">
        <v>0</v>
      </c>
      <c r="L301" s="40">
        <f t="shared" si="79"/>
        <v>0</v>
      </c>
      <c r="M301" s="40">
        <f t="shared" si="80"/>
        <v>0</v>
      </c>
      <c r="N301" s="40">
        <v>0</v>
      </c>
      <c r="O301" s="40">
        <f t="shared" si="81"/>
        <v>0</v>
      </c>
      <c r="P301" s="40">
        <f t="shared" si="82"/>
        <v>0</v>
      </c>
      <c r="Q301" s="30">
        <f t="shared" si="83"/>
        <v>0</v>
      </c>
      <c r="R301" s="145"/>
      <c r="S301" s="145"/>
      <c r="T301" s="145"/>
      <c r="U301" s="145"/>
      <c r="V301" s="145"/>
      <c r="W301" s="145"/>
      <c r="X301" s="145"/>
      <c r="Y301" s="145"/>
      <c r="Z301" s="145"/>
      <c r="AA301" s="145"/>
      <c r="AB301" s="145"/>
      <c r="AC301" s="145"/>
      <c r="AD301" s="145"/>
      <c r="AE301" s="145"/>
      <c r="AF301" s="145"/>
      <c r="AG301" s="145"/>
      <c r="AH301" s="145"/>
      <c r="AI301" s="145"/>
      <c r="AJ301" s="145"/>
      <c r="AK301" s="143"/>
      <c r="AL301" s="143"/>
      <c r="AM301" s="143"/>
      <c r="AN301" s="143"/>
      <c r="AO301" s="143"/>
      <c r="AP301" s="143"/>
      <c r="AQ301" s="143"/>
      <c r="AR301" s="143"/>
      <c r="AS301" s="143"/>
      <c r="AT301" s="143"/>
      <c r="AU301" s="143"/>
      <c r="AV301" s="143"/>
      <c r="AW301" s="143"/>
      <c r="AX301" s="143"/>
      <c r="AY301" s="143"/>
      <c r="AZ301" s="143"/>
      <c r="BA301" s="143"/>
      <c r="BB301" s="143"/>
      <c r="BC301" s="143"/>
      <c r="BD301" s="143"/>
      <c r="BE301" s="143"/>
      <c r="BF301" s="143"/>
      <c r="BG301" s="143"/>
      <c r="BH301" s="143"/>
      <c r="BI301" s="143"/>
      <c r="BJ301" s="143"/>
      <c r="BK301" s="143"/>
      <c r="BL301" s="143"/>
      <c r="BM301" s="143"/>
      <c r="BN301" s="143"/>
      <c r="BO301" s="143"/>
      <c r="BP301" s="143"/>
      <c r="BQ301" s="143"/>
      <c r="BR301" s="143"/>
      <c r="BS301" s="143"/>
      <c r="BT301" s="143"/>
      <c r="BU301" s="143"/>
      <c r="BV301" s="143"/>
      <c r="BW301" s="143"/>
      <c r="BX301" s="143"/>
      <c r="BY301" s="143"/>
      <c r="BZ301" s="143"/>
      <c r="CA301" s="143"/>
      <c r="CB301" s="143"/>
      <c r="CC301" s="143"/>
      <c r="CD301" s="143"/>
      <c r="CE301" s="143"/>
      <c r="CF301" s="143"/>
      <c r="CG301" s="143"/>
      <c r="CH301" s="143"/>
      <c r="CI301" s="143"/>
      <c r="CJ301" s="143"/>
      <c r="CK301" s="143"/>
      <c r="CL301" s="143"/>
      <c r="CM301" s="143"/>
      <c r="CN301" s="143"/>
      <c r="CO301" s="143"/>
      <c r="CP301" s="143"/>
      <c r="CQ301" s="143"/>
      <c r="CR301" s="143"/>
      <c r="CS301" s="143"/>
      <c r="CT301" s="143"/>
      <c r="CU301" s="143"/>
      <c r="CV301" s="143"/>
      <c r="CW301" s="143"/>
      <c r="CX301" s="143"/>
      <c r="CY301" s="143"/>
      <c r="CZ301" s="143"/>
      <c r="DA301" s="143"/>
      <c r="DB301" s="143"/>
      <c r="DC301" s="143"/>
      <c r="DD301" s="143"/>
      <c r="DE301" s="143"/>
      <c r="DF301" s="143"/>
      <c r="DG301" s="143"/>
      <c r="DH301" s="143"/>
      <c r="DI301" s="143"/>
      <c r="DJ301" s="143"/>
      <c r="DK301" s="143"/>
      <c r="DL301" s="143"/>
      <c r="DM301" s="143"/>
      <c r="DN301" s="143"/>
      <c r="DO301" s="143"/>
      <c r="DP301" s="143"/>
      <c r="DQ301" s="143"/>
      <c r="DR301" s="143"/>
      <c r="DS301" s="143"/>
      <c r="DT301" s="143"/>
      <c r="DU301" s="143"/>
      <c r="DV301" s="143"/>
      <c r="DW301" s="143"/>
      <c r="DX301" s="143"/>
      <c r="DY301" s="143"/>
      <c r="DZ301" s="143"/>
      <c r="EA301" s="143"/>
      <c r="EB301" s="143"/>
      <c r="EC301" s="143"/>
      <c r="ED301" s="143"/>
      <c r="EE301" s="143"/>
      <c r="EF301" s="143"/>
      <c r="EG301" s="143"/>
      <c r="EH301" s="143"/>
      <c r="EI301" s="143"/>
      <c r="EJ301" s="143"/>
      <c r="EK301" s="143"/>
      <c r="EL301" s="143"/>
      <c r="EM301" s="143"/>
      <c r="EN301" s="143"/>
      <c r="EO301" s="143"/>
      <c r="EP301" s="143"/>
      <c r="EQ301" s="143"/>
      <c r="ER301" s="143"/>
      <c r="ES301" s="143"/>
      <c r="ET301" s="143"/>
      <c r="EU301" s="143"/>
      <c r="EV301" s="143"/>
      <c r="EW301" s="143"/>
      <c r="EX301" s="143"/>
      <c r="EY301" s="143"/>
      <c r="EZ301" s="143"/>
      <c r="FA301" s="143"/>
      <c r="FB301" s="143"/>
      <c r="FC301" s="143"/>
    </row>
    <row r="302" spans="1:159" s="73" customFormat="1">
      <c r="A302" s="74">
        <f>IF(F302&lt;&gt;"",1+MAX($A$2:A301),"")</f>
        <v>239</v>
      </c>
      <c r="B302" s="32"/>
      <c r="C302" s="36"/>
      <c r="D302" s="121" t="s">
        <v>107</v>
      </c>
      <c r="E302" s="120">
        <f>ROUNDUP(E301/32,0)</f>
        <v>30</v>
      </c>
      <c r="F302" s="63">
        <v>0</v>
      </c>
      <c r="G302" s="64">
        <f t="shared" si="84"/>
        <v>30</v>
      </c>
      <c r="H302" s="65" t="s">
        <v>38</v>
      </c>
      <c r="I302" s="37">
        <v>0</v>
      </c>
      <c r="J302" s="38">
        <f t="shared" si="78"/>
        <v>0</v>
      </c>
      <c r="K302" s="39">
        <v>0</v>
      </c>
      <c r="L302" s="40">
        <f t="shared" si="79"/>
        <v>0</v>
      </c>
      <c r="M302" s="40">
        <f t="shared" si="80"/>
        <v>0</v>
      </c>
      <c r="N302" s="40">
        <v>0</v>
      </c>
      <c r="O302" s="40">
        <f t="shared" si="81"/>
        <v>0</v>
      </c>
      <c r="P302" s="40">
        <f t="shared" si="82"/>
        <v>0</v>
      </c>
      <c r="Q302" s="30">
        <f t="shared" si="83"/>
        <v>0</v>
      </c>
      <c r="R302" s="145"/>
      <c r="S302" s="145"/>
      <c r="T302" s="145"/>
      <c r="U302" s="145"/>
      <c r="V302" s="145"/>
      <c r="W302" s="145"/>
      <c r="X302" s="145"/>
      <c r="Y302" s="145"/>
      <c r="Z302" s="145"/>
      <c r="AA302" s="145"/>
      <c r="AB302" s="145"/>
      <c r="AC302" s="145"/>
      <c r="AD302" s="145"/>
      <c r="AE302" s="145"/>
      <c r="AF302" s="145"/>
      <c r="AG302" s="145"/>
      <c r="AH302" s="145"/>
      <c r="AI302" s="145"/>
      <c r="AJ302" s="145"/>
      <c r="AK302" s="143"/>
      <c r="AL302" s="143"/>
      <c r="AM302" s="143"/>
      <c r="AN302" s="143"/>
      <c r="AO302" s="143"/>
      <c r="AP302" s="143"/>
      <c r="AQ302" s="143"/>
      <c r="AR302" s="143"/>
      <c r="AS302" s="143"/>
      <c r="AT302" s="143"/>
      <c r="AU302" s="143"/>
      <c r="AV302" s="143"/>
      <c r="AW302" s="143"/>
      <c r="AX302" s="143"/>
      <c r="AY302" s="143"/>
      <c r="AZ302" s="143"/>
      <c r="BA302" s="143"/>
      <c r="BB302" s="143"/>
      <c r="BC302" s="143"/>
      <c r="BD302" s="143"/>
      <c r="BE302" s="143"/>
      <c r="BF302" s="143"/>
      <c r="BG302" s="143"/>
      <c r="BH302" s="143"/>
      <c r="BI302" s="143"/>
      <c r="BJ302" s="143"/>
      <c r="BK302" s="143"/>
      <c r="BL302" s="143"/>
      <c r="BM302" s="143"/>
      <c r="BN302" s="143"/>
      <c r="BO302" s="143"/>
      <c r="BP302" s="143"/>
      <c r="BQ302" s="143"/>
      <c r="BR302" s="143"/>
      <c r="BS302" s="143"/>
      <c r="BT302" s="143"/>
      <c r="BU302" s="143"/>
      <c r="BV302" s="143"/>
      <c r="BW302" s="143"/>
      <c r="BX302" s="143"/>
      <c r="BY302" s="143"/>
      <c r="BZ302" s="143"/>
      <c r="CA302" s="143"/>
      <c r="CB302" s="143"/>
      <c r="CC302" s="143"/>
      <c r="CD302" s="143"/>
      <c r="CE302" s="143"/>
      <c r="CF302" s="143"/>
      <c r="CG302" s="143"/>
      <c r="CH302" s="143"/>
      <c r="CI302" s="143"/>
      <c r="CJ302" s="143"/>
      <c r="CK302" s="143"/>
      <c r="CL302" s="143"/>
      <c r="CM302" s="143"/>
      <c r="CN302" s="143"/>
      <c r="CO302" s="143"/>
      <c r="CP302" s="143"/>
      <c r="CQ302" s="143"/>
      <c r="CR302" s="143"/>
      <c r="CS302" s="143"/>
      <c r="CT302" s="143"/>
      <c r="CU302" s="143"/>
      <c r="CV302" s="143"/>
      <c r="CW302" s="143"/>
      <c r="CX302" s="143"/>
      <c r="CY302" s="143"/>
      <c r="CZ302" s="143"/>
      <c r="DA302" s="143"/>
      <c r="DB302" s="143"/>
      <c r="DC302" s="143"/>
      <c r="DD302" s="143"/>
      <c r="DE302" s="143"/>
      <c r="DF302" s="143"/>
      <c r="DG302" s="143"/>
      <c r="DH302" s="143"/>
      <c r="DI302" s="143"/>
      <c r="DJ302" s="143"/>
      <c r="DK302" s="143"/>
      <c r="DL302" s="143"/>
      <c r="DM302" s="143"/>
      <c r="DN302" s="143"/>
      <c r="DO302" s="143"/>
      <c r="DP302" s="143"/>
      <c r="DQ302" s="143"/>
      <c r="DR302" s="143"/>
      <c r="DS302" s="143"/>
      <c r="DT302" s="143"/>
      <c r="DU302" s="143"/>
      <c r="DV302" s="143"/>
      <c r="DW302" s="143"/>
      <c r="DX302" s="143"/>
      <c r="DY302" s="143"/>
      <c r="DZ302" s="143"/>
      <c r="EA302" s="143"/>
      <c r="EB302" s="143"/>
      <c r="EC302" s="143"/>
      <c r="ED302" s="143"/>
      <c r="EE302" s="143"/>
      <c r="EF302" s="143"/>
      <c r="EG302" s="143"/>
      <c r="EH302" s="143"/>
      <c r="EI302" s="143"/>
      <c r="EJ302" s="143"/>
      <c r="EK302" s="143"/>
      <c r="EL302" s="143"/>
      <c r="EM302" s="143"/>
      <c r="EN302" s="143"/>
      <c r="EO302" s="143"/>
      <c r="EP302" s="143"/>
      <c r="EQ302" s="143"/>
      <c r="ER302" s="143"/>
      <c r="ES302" s="143"/>
      <c r="ET302" s="143"/>
      <c r="EU302" s="143"/>
      <c r="EV302" s="143"/>
      <c r="EW302" s="143"/>
      <c r="EX302" s="143"/>
      <c r="EY302" s="143"/>
      <c r="EZ302" s="143"/>
      <c r="FA302" s="143"/>
      <c r="FB302" s="143"/>
      <c r="FC302" s="143"/>
    </row>
    <row r="303" spans="1:159" s="73" customFormat="1">
      <c r="A303" s="74">
        <f>IF(F303&lt;&gt;"",1+MAX($A$2:A302),"")</f>
        <v>240</v>
      </c>
      <c r="B303" s="32"/>
      <c r="C303" s="36"/>
      <c r="D303" s="121" t="s">
        <v>110</v>
      </c>
      <c r="E303" s="120">
        <f>ROUNDUP(E301*1.33,0)</f>
        <v>1265</v>
      </c>
      <c r="F303" s="63">
        <v>0</v>
      </c>
      <c r="G303" s="64">
        <f t="shared" si="84"/>
        <v>1265</v>
      </c>
      <c r="H303" s="65" t="s">
        <v>38</v>
      </c>
      <c r="I303" s="37">
        <v>0</v>
      </c>
      <c r="J303" s="38">
        <f t="shared" si="78"/>
        <v>0</v>
      </c>
      <c r="K303" s="39">
        <v>0</v>
      </c>
      <c r="L303" s="40">
        <f t="shared" si="79"/>
        <v>0</v>
      </c>
      <c r="M303" s="40">
        <f t="shared" si="80"/>
        <v>0</v>
      </c>
      <c r="N303" s="40">
        <v>0</v>
      </c>
      <c r="O303" s="40">
        <f t="shared" si="81"/>
        <v>0</v>
      </c>
      <c r="P303" s="40">
        <f t="shared" si="82"/>
        <v>0</v>
      </c>
      <c r="Q303" s="30">
        <f t="shared" si="83"/>
        <v>0</v>
      </c>
      <c r="R303" s="145"/>
      <c r="S303" s="145"/>
      <c r="T303" s="145"/>
      <c r="U303" s="145"/>
      <c r="V303" s="145"/>
      <c r="W303" s="145"/>
      <c r="X303" s="145"/>
      <c r="Y303" s="145"/>
      <c r="Z303" s="145"/>
      <c r="AA303" s="145"/>
      <c r="AB303" s="145"/>
      <c r="AC303" s="145"/>
      <c r="AD303" s="145"/>
      <c r="AE303" s="145"/>
      <c r="AF303" s="145"/>
      <c r="AG303" s="145"/>
      <c r="AH303" s="145"/>
      <c r="AI303" s="145"/>
      <c r="AJ303" s="145"/>
      <c r="AK303" s="143"/>
      <c r="AL303" s="143"/>
      <c r="AM303" s="143"/>
      <c r="AN303" s="143"/>
      <c r="AO303" s="143"/>
      <c r="AP303" s="143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3"/>
      <c r="BB303" s="143"/>
      <c r="BC303" s="143"/>
      <c r="BD303" s="143"/>
      <c r="BE303" s="143"/>
      <c r="BF303" s="143"/>
      <c r="BG303" s="143"/>
      <c r="BH303" s="143"/>
      <c r="BI303" s="143"/>
      <c r="BJ303" s="143"/>
      <c r="BK303" s="143"/>
      <c r="BL303" s="143"/>
      <c r="BM303" s="143"/>
      <c r="BN303" s="143"/>
      <c r="BO303" s="143"/>
      <c r="BP303" s="143"/>
      <c r="BQ303" s="143"/>
      <c r="BR303" s="143"/>
      <c r="BS303" s="143"/>
      <c r="BT303" s="143"/>
      <c r="BU303" s="143"/>
      <c r="BV303" s="143"/>
      <c r="BW303" s="143"/>
      <c r="BX303" s="143"/>
      <c r="BY303" s="143"/>
      <c r="BZ303" s="143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3"/>
      <c r="CM303" s="143"/>
      <c r="CN303" s="143"/>
      <c r="CO303" s="143"/>
      <c r="CP303" s="143"/>
      <c r="CQ303" s="143"/>
      <c r="CR303" s="143"/>
      <c r="CS303" s="143"/>
      <c r="CT303" s="143"/>
      <c r="CU303" s="143"/>
      <c r="CV303" s="143"/>
      <c r="CW303" s="143"/>
      <c r="CX303" s="143"/>
      <c r="CY303" s="143"/>
      <c r="CZ303" s="143"/>
      <c r="DA303" s="143"/>
      <c r="DB303" s="143"/>
      <c r="DC303" s="143"/>
      <c r="DD303" s="143"/>
      <c r="DE303" s="143"/>
      <c r="DF303" s="143"/>
      <c r="DG303" s="143"/>
      <c r="DH303" s="143"/>
      <c r="DI303" s="143"/>
      <c r="DJ303" s="143"/>
      <c r="DK303" s="143"/>
      <c r="DL303" s="143"/>
      <c r="DM303" s="143"/>
      <c r="DN303" s="143"/>
      <c r="DO303" s="143"/>
      <c r="DP303" s="143"/>
      <c r="DQ303" s="143"/>
      <c r="DR303" s="143"/>
      <c r="DS303" s="143"/>
      <c r="DT303" s="143"/>
      <c r="DU303" s="143"/>
      <c r="DV303" s="143"/>
      <c r="DW303" s="143"/>
      <c r="DX303" s="143"/>
      <c r="DY303" s="143"/>
      <c r="DZ303" s="143"/>
      <c r="EA303" s="143"/>
      <c r="EB303" s="143"/>
      <c r="EC303" s="143"/>
      <c r="ED303" s="143"/>
      <c r="EE303" s="143"/>
      <c r="EF303" s="143"/>
      <c r="EG303" s="143"/>
      <c r="EH303" s="143"/>
      <c r="EI303" s="143"/>
      <c r="EJ303" s="143"/>
      <c r="EK303" s="143"/>
      <c r="EL303" s="143"/>
      <c r="EM303" s="143"/>
      <c r="EN303" s="143"/>
      <c r="EO303" s="143"/>
      <c r="EP303" s="143"/>
      <c r="EQ303" s="143"/>
      <c r="ER303" s="143"/>
      <c r="ES303" s="143"/>
      <c r="ET303" s="143"/>
      <c r="EU303" s="143"/>
      <c r="EV303" s="143"/>
      <c r="EW303" s="143"/>
      <c r="EX303" s="143"/>
      <c r="EY303" s="143"/>
      <c r="EZ303" s="143"/>
      <c r="FA303" s="143"/>
      <c r="FB303" s="143"/>
      <c r="FC303" s="143"/>
    </row>
    <row r="304" spans="1:159" s="73" customFormat="1">
      <c r="A304" s="74">
        <f>IF(F304&lt;&gt;"",1+MAX($A$2:A303),"")</f>
        <v>241</v>
      </c>
      <c r="B304" s="32"/>
      <c r="C304" s="36"/>
      <c r="D304" s="121" t="s">
        <v>111</v>
      </c>
      <c r="E304" s="120">
        <f>ROUNDUP(E302*16,0)</f>
        <v>480</v>
      </c>
      <c r="F304" s="63">
        <v>0.05</v>
      </c>
      <c r="G304" s="64">
        <f t="shared" si="84"/>
        <v>504</v>
      </c>
      <c r="H304" s="65" t="s">
        <v>39</v>
      </c>
      <c r="I304" s="37">
        <v>0</v>
      </c>
      <c r="J304" s="38">
        <f t="shared" si="78"/>
        <v>0</v>
      </c>
      <c r="K304" s="39">
        <v>0</v>
      </c>
      <c r="L304" s="40">
        <f t="shared" si="79"/>
        <v>0</v>
      </c>
      <c r="M304" s="40">
        <f t="shared" si="80"/>
        <v>0</v>
      </c>
      <c r="N304" s="40">
        <v>0</v>
      </c>
      <c r="O304" s="40">
        <f t="shared" si="81"/>
        <v>0</v>
      </c>
      <c r="P304" s="40">
        <f t="shared" si="82"/>
        <v>0</v>
      </c>
      <c r="Q304" s="30">
        <f t="shared" si="83"/>
        <v>0</v>
      </c>
      <c r="R304" s="145"/>
      <c r="S304" s="145"/>
      <c r="T304" s="145"/>
      <c r="U304" s="145"/>
      <c r="V304" s="145"/>
      <c r="W304" s="145"/>
      <c r="X304" s="145"/>
      <c r="Y304" s="145"/>
      <c r="Z304" s="145"/>
      <c r="AA304" s="145"/>
      <c r="AB304" s="145"/>
      <c r="AC304" s="145"/>
      <c r="AD304" s="145"/>
      <c r="AE304" s="145"/>
      <c r="AF304" s="145"/>
      <c r="AG304" s="145"/>
      <c r="AH304" s="145"/>
      <c r="AI304" s="145"/>
      <c r="AJ304" s="145"/>
      <c r="AK304" s="143"/>
      <c r="AL304" s="143"/>
      <c r="AM304" s="143"/>
      <c r="AN304" s="143"/>
      <c r="AO304" s="143"/>
      <c r="AP304" s="143"/>
      <c r="AQ304" s="143"/>
      <c r="AR304" s="143"/>
      <c r="AS304" s="143"/>
      <c r="AT304" s="143"/>
      <c r="AU304" s="143"/>
      <c r="AV304" s="143"/>
      <c r="AW304" s="143"/>
      <c r="AX304" s="143"/>
      <c r="AY304" s="143"/>
      <c r="AZ304" s="143"/>
      <c r="BA304" s="143"/>
      <c r="BB304" s="143"/>
      <c r="BC304" s="143"/>
      <c r="BD304" s="143"/>
      <c r="BE304" s="143"/>
      <c r="BF304" s="143"/>
      <c r="BG304" s="143"/>
      <c r="BH304" s="143"/>
      <c r="BI304" s="143"/>
      <c r="BJ304" s="143"/>
      <c r="BK304" s="143"/>
      <c r="BL304" s="143"/>
      <c r="BM304" s="143"/>
      <c r="BN304" s="143"/>
      <c r="BO304" s="143"/>
      <c r="BP304" s="143"/>
      <c r="BQ304" s="143"/>
      <c r="BR304" s="143"/>
      <c r="BS304" s="143"/>
      <c r="BT304" s="143"/>
      <c r="BU304" s="143"/>
      <c r="BV304" s="143"/>
      <c r="BW304" s="143"/>
      <c r="BX304" s="143"/>
      <c r="BY304" s="143"/>
      <c r="BZ304" s="143"/>
      <c r="CA304" s="143"/>
      <c r="CB304" s="143"/>
      <c r="CC304" s="143"/>
      <c r="CD304" s="143"/>
      <c r="CE304" s="143"/>
      <c r="CF304" s="143"/>
      <c r="CG304" s="143"/>
      <c r="CH304" s="143"/>
      <c r="CI304" s="143"/>
      <c r="CJ304" s="143"/>
      <c r="CK304" s="143"/>
      <c r="CL304" s="143"/>
      <c r="CM304" s="143"/>
      <c r="CN304" s="143"/>
      <c r="CO304" s="143"/>
      <c r="CP304" s="143"/>
      <c r="CQ304" s="143"/>
      <c r="CR304" s="143"/>
      <c r="CS304" s="143"/>
      <c r="CT304" s="143"/>
      <c r="CU304" s="143"/>
      <c r="CV304" s="143"/>
      <c r="CW304" s="143"/>
      <c r="CX304" s="143"/>
      <c r="CY304" s="143"/>
      <c r="CZ304" s="143"/>
      <c r="DA304" s="143"/>
      <c r="DB304" s="143"/>
      <c r="DC304" s="143"/>
      <c r="DD304" s="143"/>
      <c r="DE304" s="143"/>
      <c r="DF304" s="143"/>
      <c r="DG304" s="143"/>
      <c r="DH304" s="143"/>
      <c r="DI304" s="143"/>
      <c r="DJ304" s="143"/>
      <c r="DK304" s="143"/>
      <c r="DL304" s="143"/>
      <c r="DM304" s="143"/>
      <c r="DN304" s="143"/>
      <c r="DO304" s="143"/>
      <c r="DP304" s="143"/>
      <c r="DQ304" s="143"/>
      <c r="DR304" s="143"/>
      <c r="DS304" s="143"/>
      <c r="DT304" s="143"/>
      <c r="DU304" s="143"/>
      <c r="DV304" s="143"/>
      <c r="DW304" s="143"/>
      <c r="DX304" s="143"/>
      <c r="DY304" s="143"/>
      <c r="DZ304" s="143"/>
      <c r="EA304" s="143"/>
      <c r="EB304" s="143"/>
      <c r="EC304" s="143"/>
      <c r="ED304" s="143"/>
      <c r="EE304" s="143"/>
      <c r="EF304" s="143"/>
      <c r="EG304" s="143"/>
      <c r="EH304" s="143"/>
      <c r="EI304" s="143"/>
      <c r="EJ304" s="143"/>
      <c r="EK304" s="143"/>
      <c r="EL304" s="143"/>
      <c r="EM304" s="143"/>
      <c r="EN304" s="143"/>
      <c r="EO304" s="143"/>
      <c r="EP304" s="143"/>
      <c r="EQ304" s="143"/>
      <c r="ER304" s="143"/>
      <c r="ES304" s="143"/>
      <c r="ET304" s="143"/>
      <c r="EU304" s="143"/>
      <c r="EV304" s="143"/>
      <c r="EW304" s="143"/>
      <c r="EX304" s="143"/>
      <c r="EY304" s="143"/>
      <c r="EZ304" s="143"/>
      <c r="FA304" s="143"/>
      <c r="FB304" s="143"/>
      <c r="FC304" s="143"/>
    </row>
    <row r="305" spans="1:159" s="73" customFormat="1">
      <c r="A305" s="74">
        <f>IF(F305&lt;&gt;"",1+MAX($A$2:A304),"")</f>
        <v>242</v>
      </c>
      <c r="B305" s="32"/>
      <c r="C305" s="36"/>
      <c r="D305" s="121" t="s">
        <v>112</v>
      </c>
      <c r="E305" s="120">
        <f>E301*0.084</f>
        <v>79.884</v>
      </c>
      <c r="F305" s="35">
        <v>0.05</v>
      </c>
      <c r="G305" s="64">
        <f t="shared" si="84"/>
        <v>83.878200000000007</v>
      </c>
      <c r="H305" s="65" t="s">
        <v>113</v>
      </c>
      <c r="I305" s="37">
        <v>0</v>
      </c>
      <c r="J305" s="38">
        <f t="shared" si="78"/>
        <v>0</v>
      </c>
      <c r="K305" s="39">
        <v>0</v>
      </c>
      <c r="L305" s="40">
        <f t="shared" si="79"/>
        <v>0</v>
      </c>
      <c r="M305" s="40">
        <f t="shared" si="80"/>
        <v>0</v>
      </c>
      <c r="N305" s="40">
        <v>0</v>
      </c>
      <c r="O305" s="40">
        <f t="shared" si="81"/>
        <v>0</v>
      </c>
      <c r="P305" s="40">
        <f t="shared" si="82"/>
        <v>0</v>
      </c>
      <c r="Q305" s="30">
        <f t="shared" si="83"/>
        <v>0</v>
      </c>
      <c r="R305" s="145"/>
      <c r="S305" s="145"/>
      <c r="T305" s="145"/>
      <c r="U305" s="145"/>
      <c r="V305" s="145"/>
      <c r="W305" s="145"/>
      <c r="X305" s="145"/>
      <c r="Y305" s="145"/>
      <c r="Z305" s="145"/>
      <c r="AA305" s="145"/>
      <c r="AB305" s="145"/>
      <c r="AC305" s="145"/>
      <c r="AD305" s="145"/>
      <c r="AE305" s="145"/>
      <c r="AF305" s="145"/>
      <c r="AG305" s="145"/>
      <c r="AH305" s="145"/>
      <c r="AI305" s="145"/>
      <c r="AJ305" s="145"/>
      <c r="AK305" s="143"/>
      <c r="AL305" s="143"/>
      <c r="AM305" s="143"/>
      <c r="AN305" s="143"/>
      <c r="AO305" s="143"/>
      <c r="AP305" s="143"/>
      <c r="AQ305" s="143"/>
      <c r="AR305" s="143"/>
      <c r="AS305" s="143"/>
      <c r="AT305" s="143"/>
      <c r="AU305" s="143"/>
      <c r="AV305" s="143"/>
      <c r="AW305" s="143"/>
      <c r="AX305" s="143"/>
      <c r="AY305" s="143"/>
      <c r="AZ305" s="143"/>
      <c r="BA305" s="143"/>
      <c r="BB305" s="143"/>
      <c r="BC305" s="143"/>
      <c r="BD305" s="143"/>
      <c r="BE305" s="143"/>
      <c r="BF305" s="143"/>
      <c r="BG305" s="143"/>
      <c r="BH305" s="143"/>
      <c r="BI305" s="143"/>
      <c r="BJ305" s="143"/>
      <c r="BK305" s="143"/>
      <c r="BL305" s="143"/>
      <c r="BM305" s="143"/>
      <c r="BN305" s="143"/>
      <c r="BO305" s="143"/>
      <c r="BP305" s="143"/>
      <c r="BQ305" s="143"/>
      <c r="BR305" s="143"/>
      <c r="BS305" s="143"/>
      <c r="BT305" s="143"/>
      <c r="BU305" s="143"/>
      <c r="BV305" s="143"/>
      <c r="BW305" s="143"/>
      <c r="BX305" s="143"/>
      <c r="BY305" s="143"/>
      <c r="BZ305" s="143"/>
      <c r="CA305" s="143"/>
      <c r="CB305" s="143"/>
      <c r="CC305" s="143"/>
      <c r="CD305" s="143"/>
      <c r="CE305" s="143"/>
      <c r="CF305" s="143"/>
      <c r="CG305" s="143"/>
      <c r="CH305" s="143"/>
      <c r="CI305" s="143"/>
      <c r="CJ305" s="143"/>
      <c r="CK305" s="143"/>
      <c r="CL305" s="143"/>
      <c r="CM305" s="143"/>
      <c r="CN305" s="143"/>
      <c r="CO305" s="143"/>
      <c r="CP305" s="143"/>
      <c r="CQ305" s="143"/>
      <c r="CR305" s="143"/>
      <c r="CS305" s="143"/>
      <c r="CT305" s="143"/>
      <c r="CU305" s="143"/>
      <c r="CV305" s="143"/>
      <c r="CW305" s="143"/>
      <c r="CX305" s="143"/>
      <c r="CY305" s="143"/>
      <c r="CZ305" s="143"/>
      <c r="DA305" s="143"/>
      <c r="DB305" s="143"/>
      <c r="DC305" s="143"/>
      <c r="DD305" s="143"/>
      <c r="DE305" s="143"/>
      <c r="DF305" s="143"/>
      <c r="DG305" s="143"/>
      <c r="DH305" s="143"/>
      <c r="DI305" s="143"/>
      <c r="DJ305" s="143"/>
      <c r="DK305" s="143"/>
      <c r="DL305" s="143"/>
      <c r="DM305" s="143"/>
      <c r="DN305" s="143"/>
      <c r="DO305" s="143"/>
      <c r="DP305" s="143"/>
      <c r="DQ305" s="143"/>
      <c r="DR305" s="143"/>
      <c r="DS305" s="143"/>
      <c r="DT305" s="143"/>
      <c r="DU305" s="143"/>
      <c r="DV305" s="143"/>
      <c r="DW305" s="143"/>
      <c r="DX305" s="143"/>
      <c r="DY305" s="143"/>
      <c r="DZ305" s="143"/>
      <c r="EA305" s="143"/>
      <c r="EB305" s="143"/>
      <c r="EC305" s="143"/>
      <c r="ED305" s="143"/>
      <c r="EE305" s="143"/>
      <c r="EF305" s="143"/>
      <c r="EG305" s="143"/>
      <c r="EH305" s="143"/>
      <c r="EI305" s="143"/>
      <c r="EJ305" s="143"/>
      <c r="EK305" s="143"/>
      <c r="EL305" s="143"/>
      <c r="EM305" s="143"/>
      <c r="EN305" s="143"/>
      <c r="EO305" s="143"/>
      <c r="EP305" s="143"/>
      <c r="EQ305" s="143"/>
      <c r="ER305" s="143"/>
      <c r="ES305" s="143"/>
      <c r="ET305" s="143"/>
      <c r="EU305" s="143"/>
      <c r="EV305" s="143"/>
      <c r="EW305" s="143"/>
      <c r="EX305" s="143"/>
      <c r="EY305" s="143"/>
      <c r="EZ305" s="143"/>
      <c r="FA305" s="143"/>
      <c r="FB305" s="143"/>
      <c r="FC305" s="143"/>
    </row>
    <row r="306" spans="1:159" s="73" customFormat="1">
      <c r="A306" s="74">
        <f>IF(F306&lt;&gt;"",1+MAX($A$2:A305),"")</f>
        <v>243</v>
      </c>
      <c r="B306" s="32"/>
      <c r="C306" s="36"/>
      <c r="D306" s="119" t="s">
        <v>114</v>
      </c>
      <c r="E306" s="120">
        <v>951</v>
      </c>
      <c r="F306" s="63">
        <v>0.1</v>
      </c>
      <c r="G306" s="64">
        <f t="shared" si="84"/>
        <v>1046.1000000000001</v>
      </c>
      <c r="H306" s="71" t="s">
        <v>37</v>
      </c>
      <c r="I306" s="37">
        <v>0</v>
      </c>
      <c r="J306" s="38">
        <f t="shared" si="78"/>
        <v>0</v>
      </c>
      <c r="K306" s="39">
        <v>0</v>
      </c>
      <c r="L306" s="40">
        <f t="shared" si="79"/>
        <v>0</v>
      </c>
      <c r="M306" s="40">
        <f t="shared" si="80"/>
        <v>0</v>
      </c>
      <c r="N306" s="40">
        <v>0</v>
      </c>
      <c r="O306" s="40">
        <f t="shared" si="81"/>
        <v>0</v>
      </c>
      <c r="P306" s="40">
        <f t="shared" si="82"/>
        <v>0</v>
      </c>
      <c r="Q306" s="30">
        <f t="shared" si="83"/>
        <v>0</v>
      </c>
      <c r="R306" s="145"/>
      <c r="S306" s="145"/>
      <c r="T306" s="145"/>
      <c r="U306" s="145"/>
      <c r="V306" s="145"/>
      <c r="W306" s="145"/>
      <c r="X306" s="145"/>
      <c r="Y306" s="145"/>
      <c r="Z306" s="145"/>
      <c r="AA306" s="145"/>
      <c r="AB306" s="145"/>
      <c r="AC306" s="145"/>
      <c r="AD306" s="145"/>
      <c r="AE306" s="145"/>
      <c r="AF306" s="145"/>
      <c r="AG306" s="145"/>
      <c r="AH306" s="145"/>
      <c r="AI306" s="145"/>
      <c r="AJ306" s="145"/>
      <c r="AK306" s="143"/>
      <c r="AL306" s="143"/>
      <c r="AM306" s="143"/>
      <c r="AN306" s="143"/>
      <c r="AO306" s="143"/>
      <c r="AP306" s="143"/>
      <c r="AQ306" s="143"/>
      <c r="AR306" s="143"/>
      <c r="AS306" s="143"/>
      <c r="AT306" s="143"/>
      <c r="AU306" s="143"/>
      <c r="AV306" s="143"/>
      <c r="AW306" s="143"/>
      <c r="AX306" s="143"/>
      <c r="AY306" s="143"/>
      <c r="AZ306" s="143"/>
      <c r="BA306" s="143"/>
      <c r="BB306" s="143"/>
      <c r="BC306" s="143"/>
      <c r="BD306" s="143"/>
      <c r="BE306" s="143"/>
      <c r="BF306" s="143"/>
      <c r="BG306" s="143"/>
      <c r="BH306" s="143"/>
      <c r="BI306" s="143"/>
      <c r="BJ306" s="143"/>
      <c r="BK306" s="143"/>
      <c r="BL306" s="143"/>
      <c r="BM306" s="143"/>
      <c r="BN306" s="143"/>
      <c r="BO306" s="143"/>
      <c r="BP306" s="143"/>
      <c r="BQ306" s="143"/>
      <c r="BR306" s="143"/>
      <c r="BS306" s="143"/>
      <c r="BT306" s="143"/>
      <c r="BU306" s="143"/>
      <c r="BV306" s="143"/>
      <c r="BW306" s="143"/>
      <c r="BX306" s="143"/>
      <c r="BY306" s="143"/>
      <c r="BZ306" s="143"/>
      <c r="CA306" s="143"/>
      <c r="CB306" s="143"/>
      <c r="CC306" s="143"/>
      <c r="CD306" s="143"/>
      <c r="CE306" s="143"/>
      <c r="CF306" s="143"/>
      <c r="CG306" s="143"/>
      <c r="CH306" s="143"/>
      <c r="CI306" s="143"/>
      <c r="CJ306" s="143"/>
      <c r="CK306" s="143"/>
      <c r="CL306" s="143"/>
      <c r="CM306" s="143"/>
      <c r="CN306" s="143"/>
      <c r="CO306" s="143"/>
      <c r="CP306" s="143"/>
      <c r="CQ306" s="143"/>
      <c r="CR306" s="143"/>
      <c r="CS306" s="143"/>
      <c r="CT306" s="143"/>
      <c r="CU306" s="143"/>
      <c r="CV306" s="143"/>
      <c r="CW306" s="143"/>
      <c r="CX306" s="143"/>
      <c r="CY306" s="143"/>
      <c r="CZ306" s="143"/>
      <c r="DA306" s="143"/>
      <c r="DB306" s="143"/>
      <c r="DC306" s="143"/>
      <c r="DD306" s="143"/>
      <c r="DE306" s="143"/>
      <c r="DF306" s="143"/>
      <c r="DG306" s="143"/>
      <c r="DH306" s="143"/>
      <c r="DI306" s="143"/>
      <c r="DJ306" s="143"/>
      <c r="DK306" s="143"/>
      <c r="DL306" s="143"/>
      <c r="DM306" s="143"/>
      <c r="DN306" s="143"/>
      <c r="DO306" s="143"/>
      <c r="DP306" s="143"/>
      <c r="DQ306" s="143"/>
      <c r="DR306" s="143"/>
      <c r="DS306" s="143"/>
      <c r="DT306" s="143"/>
      <c r="DU306" s="143"/>
      <c r="DV306" s="143"/>
      <c r="DW306" s="143"/>
      <c r="DX306" s="143"/>
      <c r="DY306" s="143"/>
      <c r="DZ306" s="143"/>
      <c r="EA306" s="143"/>
      <c r="EB306" s="143"/>
      <c r="EC306" s="143"/>
      <c r="ED306" s="143"/>
      <c r="EE306" s="143"/>
      <c r="EF306" s="143"/>
      <c r="EG306" s="143"/>
      <c r="EH306" s="143"/>
      <c r="EI306" s="143"/>
      <c r="EJ306" s="143"/>
      <c r="EK306" s="143"/>
      <c r="EL306" s="143"/>
      <c r="EM306" s="143"/>
      <c r="EN306" s="143"/>
      <c r="EO306" s="143"/>
      <c r="EP306" s="143"/>
      <c r="EQ306" s="143"/>
      <c r="ER306" s="143"/>
      <c r="ES306" s="143"/>
      <c r="ET306" s="143"/>
      <c r="EU306" s="143"/>
      <c r="EV306" s="143"/>
      <c r="EW306" s="143"/>
      <c r="EX306" s="143"/>
      <c r="EY306" s="143"/>
      <c r="EZ306" s="143"/>
      <c r="FA306" s="143"/>
      <c r="FB306" s="143"/>
      <c r="FC306" s="143"/>
    </row>
    <row r="307" spans="1:159" s="73" customFormat="1">
      <c r="A307" s="74">
        <f>IF(F307&lt;&gt;"",1+MAX($A$2:A306),"")</f>
        <v>244</v>
      </c>
      <c r="B307" s="32"/>
      <c r="C307" s="36"/>
      <c r="D307" s="121" t="s">
        <v>107</v>
      </c>
      <c r="E307" s="120">
        <f>ROUNDUP(E306/32,0)</f>
        <v>30</v>
      </c>
      <c r="F307" s="63">
        <v>0</v>
      </c>
      <c r="G307" s="64">
        <f t="shared" si="84"/>
        <v>30</v>
      </c>
      <c r="H307" s="65" t="s">
        <v>38</v>
      </c>
      <c r="I307" s="37">
        <v>0</v>
      </c>
      <c r="J307" s="38">
        <f t="shared" si="78"/>
        <v>0</v>
      </c>
      <c r="K307" s="39">
        <v>0</v>
      </c>
      <c r="L307" s="40">
        <f t="shared" si="79"/>
        <v>0</v>
      </c>
      <c r="M307" s="40">
        <f t="shared" si="80"/>
        <v>0</v>
      </c>
      <c r="N307" s="40">
        <v>0</v>
      </c>
      <c r="O307" s="40">
        <f t="shared" si="81"/>
        <v>0</v>
      </c>
      <c r="P307" s="40">
        <f t="shared" si="82"/>
        <v>0</v>
      </c>
      <c r="Q307" s="30">
        <f t="shared" si="83"/>
        <v>0</v>
      </c>
      <c r="R307" s="145"/>
      <c r="S307" s="145"/>
      <c r="T307" s="145"/>
      <c r="U307" s="145"/>
      <c r="V307" s="145"/>
      <c r="W307" s="145"/>
      <c r="X307" s="145"/>
      <c r="Y307" s="145"/>
      <c r="Z307" s="145"/>
      <c r="AA307" s="145"/>
      <c r="AB307" s="145"/>
      <c r="AC307" s="145"/>
      <c r="AD307" s="145"/>
      <c r="AE307" s="145"/>
      <c r="AF307" s="145"/>
      <c r="AG307" s="145"/>
      <c r="AH307" s="145"/>
      <c r="AI307" s="145"/>
      <c r="AJ307" s="145"/>
      <c r="AK307" s="143"/>
      <c r="AL307" s="143"/>
      <c r="AM307" s="143"/>
      <c r="AN307" s="143"/>
      <c r="AO307" s="143"/>
      <c r="AP307" s="143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3"/>
      <c r="BB307" s="143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3"/>
      <c r="BN307" s="143"/>
      <c r="BO307" s="143"/>
      <c r="BP307" s="143"/>
      <c r="BQ307" s="143"/>
      <c r="BR307" s="143"/>
      <c r="BS307" s="143"/>
      <c r="BT307" s="143"/>
      <c r="BU307" s="143"/>
      <c r="BV307" s="143"/>
      <c r="BW307" s="143"/>
      <c r="BX307" s="143"/>
      <c r="BY307" s="143"/>
      <c r="BZ307" s="143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3"/>
      <c r="CM307" s="143"/>
      <c r="CN307" s="143"/>
      <c r="CO307" s="143"/>
      <c r="CP307" s="143"/>
      <c r="CQ307" s="143"/>
      <c r="CR307" s="143"/>
      <c r="CS307" s="143"/>
      <c r="CT307" s="143"/>
      <c r="CU307" s="143"/>
      <c r="CV307" s="143"/>
      <c r="CW307" s="143"/>
      <c r="CX307" s="143"/>
      <c r="CY307" s="143"/>
      <c r="CZ307" s="143"/>
      <c r="DA307" s="143"/>
      <c r="DB307" s="143"/>
      <c r="DC307" s="143"/>
      <c r="DD307" s="143"/>
      <c r="DE307" s="143"/>
      <c r="DF307" s="143"/>
      <c r="DG307" s="143"/>
      <c r="DH307" s="143"/>
      <c r="DI307" s="143"/>
      <c r="DJ307" s="143"/>
      <c r="DK307" s="143"/>
      <c r="DL307" s="143"/>
      <c r="DM307" s="143"/>
      <c r="DN307" s="143"/>
      <c r="DO307" s="143"/>
      <c r="DP307" s="143"/>
      <c r="DQ307" s="143"/>
      <c r="DR307" s="143"/>
      <c r="DS307" s="143"/>
      <c r="DT307" s="143"/>
      <c r="DU307" s="143"/>
      <c r="DV307" s="143"/>
      <c r="DW307" s="143"/>
      <c r="DX307" s="143"/>
      <c r="DY307" s="143"/>
      <c r="DZ307" s="143"/>
      <c r="EA307" s="143"/>
      <c r="EB307" s="143"/>
      <c r="EC307" s="143"/>
      <c r="ED307" s="143"/>
      <c r="EE307" s="143"/>
      <c r="EF307" s="143"/>
      <c r="EG307" s="143"/>
      <c r="EH307" s="143"/>
      <c r="EI307" s="143"/>
      <c r="EJ307" s="143"/>
      <c r="EK307" s="143"/>
      <c r="EL307" s="143"/>
      <c r="EM307" s="143"/>
      <c r="EN307" s="143"/>
      <c r="EO307" s="143"/>
      <c r="EP307" s="143"/>
      <c r="EQ307" s="143"/>
      <c r="ER307" s="143"/>
      <c r="ES307" s="143"/>
      <c r="ET307" s="143"/>
      <c r="EU307" s="143"/>
      <c r="EV307" s="143"/>
      <c r="EW307" s="143"/>
      <c r="EX307" s="143"/>
      <c r="EY307" s="143"/>
      <c r="EZ307" s="143"/>
      <c r="FA307" s="143"/>
      <c r="FB307" s="143"/>
      <c r="FC307" s="143"/>
    </row>
    <row r="308" spans="1:159" s="73" customFormat="1">
      <c r="A308" s="74">
        <f>IF(F308&lt;&gt;"",1+MAX($A$2:A307),"")</f>
        <v>245</v>
      </c>
      <c r="B308" s="32"/>
      <c r="C308" s="36"/>
      <c r="D308" s="121" t="s">
        <v>110</v>
      </c>
      <c r="E308" s="120">
        <f>ROUNDUP(E306*1.33,0)</f>
        <v>1265</v>
      </c>
      <c r="F308" s="63">
        <v>0</v>
      </c>
      <c r="G308" s="64">
        <f t="shared" si="84"/>
        <v>1265</v>
      </c>
      <c r="H308" s="65" t="s">
        <v>38</v>
      </c>
      <c r="I308" s="37">
        <v>0</v>
      </c>
      <c r="J308" s="38">
        <f t="shared" si="78"/>
        <v>0</v>
      </c>
      <c r="K308" s="39">
        <v>0</v>
      </c>
      <c r="L308" s="40">
        <f t="shared" si="79"/>
        <v>0</v>
      </c>
      <c r="M308" s="40">
        <f t="shared" si="80"/>
        <v>0</v>
      </c>
      <c r="N308" s="40">
        <v>0</v>
      </c>
      <c r="O308" s="40">
        <f t="shared" si="81"/>
        <v>0</v>
      </c>
      <c r="P308" s="40">
        <f t="shared" si="82"/>
        <v>0</v>
      </c>
      <c r="Q308" s="30">
        <f t="shared" si="83"/>
        <v>0</v>
      </c>
      <c r="R308" s="145"/>
      <c r="S308" s="145"/>
      <c r="T308" s="145"/>
      <c r="U308" s="145"/>
      <c r="V308" s="145"/>
      <c r="W308" s="145"/>
      <c r="X308" s="145"/>
      <c r="Y308" s="145"/>
      <c r="Z308" s="145"/>
      <c r="AA308" s="145"/>
      <c r="AB308" s="145"/>
      <c r="AC308" s="145"/>
      <c r="AD308" s="145"/>
      <c r="AE308" s="145"/>
      <c r="AF308" s="145"/>
      <c r="AG308" s="145"/>
      <c r="AH308" s="145"/>
      <c r="AI308" s="145"/>
      <c r="AJ308" s="145"/>
      <c r="AK308" s="143"/>
      <c r="AL308" s="143"/>
      <c r="AM308" s="143"/>
      <c r="AN308" s="143"/>
      <c r="AO308" s="143"/>
      <c r="AP308" s="143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3"/>
      <c r="BB308" s="143"/>
      <c r="BC308" s="143"/>
      <c r="BD308" s="143"/>
      <c r="BE308" s="143"/>
      <c r="BF308" s="143"/>
      <c r="BG308" s="143"/>
      <c r="BH308" s="143"/>
      <c r="BI308" s="143"/>
      <c r="BJ308" s="143"/>
      <c r="BK308" s="143"/>
      <c r="BL308" s="143"/>
      <c r="BM308" s="143"/>
      <c r="BN308" s="143"/>
      <c r="BO308" s="143"/>
      <c r="BP308" s="143"/>
      <c r="BQ308" s="143"/>
      <c r="BR308" s="143"/>
      <c r="BS308" s="143"/>
      <c r="BT308" s="143"/>
      <c r="BU308" s="143"/>
      <c r="BV308" s="143"/>
      <c r="BW308" s="143"/>
      <c r="BX308" s="143"/>
      <c r="BY308" s="143"/>
      <c r="BZ308" s="143"/>
      <c r="CA308" s="143"/>
      <c r="CB308" s="143"/>
      <c r="CC308" s="143"/>
      <c r="CD308" s="143"/>
      <c r="CE308" s="143"/>
      <c r="CF308" s="143"/>
      <c r="CG308" s="143"/>
      <c r="CH308" s="143"/>
      <c r="CI308" s="143"/>
      <c r="CJ308" s="143"/>
      <c r="CK308" s="143"/>
      <c r="CL308" s="143"/>
      <c r="CM308" s="143"/>
      <c r="CN308" s="143"/>
      <c r="CO308" s="143"/>
      <c r="CP308" s="143"/>
      <c r="CQ308" s="143"/>
      <c r="CR308" s="143"/>
      <c r="CS308" s="143"/>
      <c r="CT308" s="143"/>
      <c r="CU308" s="143"/>
      <c r="CV308" s="143"/>
      <c r="CW308" s="143"/>
      <c r="CX308" s="143"/>
      <c r="CY308" s="143"/>
      <c r="CZ308" s="143"/>
      <c r="DA308" s="143"/>
      <c r="DB308" s="143"/>
      <c r="DC308" s="143"/>
      <c r="DD308" s="143"/>
      <c r="DE308" s="143"/>
      <c r="DF308" s="143"/>
      <c r="DG308" s="143"/>
      <c r="DH308" s="143"/>
      <c r="DI308" s="143"/>
      <c r="DJ308" s="143"/>
      <c r="DK308" s="143"/>
      <c r="DL308" s="143"/>
      <c r="DM308" s="143"/>
      <c r="DN308" s="143"/>
      <c r="DO308" s="143"/>
      <c r="DP308" s="143"/>
      <c r="DQ308" s="143"/>
      <c r="DR308" s="143"/>
      <c r="DS308" s="143"/>
      <c r="DT308" s="143"/>
      <c r="DU308" s="143"/>
      <c r="DV308" s="143"/>
      <c r="DW308" s="143"/>
      <c r="DX308" s="143"/>
      <c r="DY308" s="143"/>
      <c r="DZ308" s="143"/>
      <c r="EA308" s="143"/>
      <c r="EB308" s="143"/>
      <c r="EC308" s="143"/>
      <c r="ED308" s="143"/>
      <c r="EE308" s="143"/>
      <c r="EF308" s="143"/>
      <c r="EG308" s="143"/>
      <c r="EH308" s="143"/>
      <c r="EI308" s="143"/>
      <c r="EJ308" s="143"/>
      <c r="EK308" s="143"/>
      <c r="EL308" s="143"/>
      <c r="EM308" s="143"/>
      <c r="EN308" s="143"/>
      <c r="EO308" s="143"/>
      <c r="EP308" s="143"/>
      <c r="EQ308" s="143"/>
      <c r="ER308" s="143"/>
      <c r="ES308" s="143"/>
      <c r="ET308" s="143"/>
      <c r="EU308" s="143"/>
      <c r="EV308" s="143"/>
      <c r="EW308" s="143"/>
      <c r="EX308" s="143"/>
      <c r="EY308" s="143"/>
      <c r="EZ308" s="143"/>
      <c r="FA308" s="143"/>
      <c r="FB308" s="143"/>
      <c r="FC308" s="143"/>
    </row>
    <row r="309" spans="1:159" s="73" customFormat="1">
      <c r="A309" s="74">
        <f>IF(F309&lt;&gt;"",1+MAX($A$2:A308),"")</f>
        <v>246</v>
      </c>
      <c r="B309" s="32"/>
      <c r="C309" s="36"/>
      <c r="D309" s="121" t="s">
        <v>111</v>
      </c>
      <c r="E309" s="120">
        <f>ROUNDUP(E307*16,0)</f>
        <v>480</v>
      </c>
      <c r="F309" s="63">
        <v>0.05</v>
      </c>
      <c r="G309" s="64">
        <f t="shared" si="84"/>
        <v>504</v>
      </c>
      <c r="H309" s="65" t="s">
        <v>39</v>
      </c>
      <c r="I309" s="37">
        <v>0</v>
      </c>
      <c r="J309" s="38">
        <f t="shared" si="78"/>
        <v>0</v>
      </c>
      <c r="K309" s="39">
        <v>0</v>
      </c>
      <c r="L309" s="40">
        <f t="shared" si="79"/>
        <v>0</v>
      </c>
      <c r="M309" s="40">
        <f t="shared" si="80"/>
        <v>0</v>
      </c>
      <c r="N309" s="40">
        <v>0</v>
      </c>
      <c r="O309" s="40">
        <f t="shared" si="81"/>
        <v>0</v>
      </c>
      <c r="P309" s="40">
        <f t="shared" si="82"/>
        <v>0</v>
      </c>
      <c r="Q309" s="30">
        <f t="shared" si="83"/>
        <v>0</v>
      </c>
      <c r="R309" s="145"/>
      <c r="S309" s="145"/>
      <c r="T309" s="145"/>
      <c r="U309" s="145"/>
      <c r="V309" s="145"/>
      <c r="W309" s="145"/>
      <c r="X309" s="145"/>
      <c r="Y309" s="145"/>
      <c r="Z309" s="145"/>
      <c r="AA309" s="145"/>
      <c r="AB309" s="145"/>
      <c r="AC309" s="145"/>
      <c r="AD309" s="145"/>
      <c r="AE309" s="145"/>
      <c r="AF309" s="145"/>
      <c r="AG309" s="145"/>
      <c r="AH309" s="145"/>
      <c r="AI309" s="145"/>
      <c r="AJ309" s="145"/>
      <c r="AK309" s="143"/>
      <c r="AL309" s="143"/>
      <c r="AM309" s="143"/>
      <c r="AN309" s="143"/>
      <c r="AO309" s="143"/>
      <c r="AP309" s="143"/>
      <c r="AQ309" s="143"/>
      <c r="AR309" s="143"/>
      <c r="AS309" s="143"/>
      <c r="AT309" s="143"/>
      <c r="AU309" s="143"/>
      <c r="AV309" s="143"/>
      <c r="AW309" s="143"/>
      <c r="AX309" s="143"/>
      <c r="AY309" s="143"/>
      <c r="AZ309" s="143"/>
      <c r="BA309" s="143"/>
      <c r="BB309" s="143"/>
      <c r="BC309" s="143"/>
      <c r="BD309" s="143"/>
      <c r="BE309" s="143"/>
      <c r="BF309" s="143"/>
      <c r="BG309" s="143"/>
      <c r="BH309" s="143"/>
      <c r="BI309" s="143"/>
      <c r="BJ309" s="143"/>
      <c r="BK309" s="143"/>
      <c r="BL309" s="143"/>
      <c r="BM309" s="143"/>
      <c r="BN309" s="143"/>
      <c r="BO309" s="143"/>
      <c r="BP309" s="143"/>
      <c r="BQ309" s="143"/>
      <c r="BR309" s="143"/>
      <c r="BS309" s="143"/>
      <c r="BT309" s="143"/>
      <c r="BU309" s="143"/>
      <c r="BV309" s="143"/>
      <c r="BW309" s="143"/>
      <c r="BX309" s="143"/>
      <c r="BY309" s="143"/>
      <c r="BZ309" s="143"/>
      <c r="CA309" s="143"/>
      <c r="CB309" s="143"/>
      <c r="CC309" s="143"/>
      <c r="CD309" s="143"/>
      <c r="CE309" s="143"/>
      <c r="CF309" s="143"/>
      <c r="CG309" s="143"/>
      <c r="CH309" s="143"/>
      <c r="CI309" s="143"/>
      <c r="CJ309" s="143"/>
      <c r="CK309" s="143"/>
      <c r="CL309" s="143"/>
      <c r="CM309" s="143"/>
      <c r="CN309" s="143"/>
      <c r="CO309" s="143"/>
      <c r="CP309" s="143"/>
      <c r="CQ309" s="143"/>
      <c r="CR309" s="143"/>
      <c r="CS309" s="143"/>
      <c r="CT309" s="143"/>
      <c r="CU309" s="143"/>
      <c r="CV309" s="143"/>
      <c r="CW309" s="143"/>
      <c r="CX309" s="143"/>
      <c r="CY309" s="143"/>
      <c r="CZ309" s="143"/>
      <c r="DA309" s="143"/>
      <c r="DB309" s="143"/>
      <c r="DC309" s="143"/>
      <c r="DD309" s="143"/>
      <c r="DE309" s="143"/>
      <c r="DF309" s="143"/>
      <c r="DG309" s="143"/>
      <c r="DH309" s="143"/>
      <c r="DI309" s="143"/>
      <c r="DJ309" s="143"/>
      <c r="DK309" s="143"/>
      <c r="DL309" s="143"/>
      <c r="DM309" s="143"/>
      <c r="DN309" s="143"/>
      <c r="DO309" s="143"/>
      <c r="DP309" s="143"/>
      <c r="DQ309" s="143"/>
      <c r="DR309" s="143"/>
      <c r="DS309" s="143"/>
      <c r="DT309" s="143"/>
      <c r="DU309" s="143"/>
      <c r="DV309" s="143"/>
      <c r="DW309" s="143"/>
      <c r="DX309" s="143"/>
      <c r="DY309" s="143"/>
      <c r="DZ309" s="143"/>
      <c r="EA309" s="143"/>
      <c r="EB309" s="143"/>
      <c r="EC309" s="143"/>
      <c r="ED309" s="143"/>
      <c r="EE309" s="143"/>
      <c r="EF309" s="143"/>
      <c r="EG309" s="143"/>
      <c r="EH309" s="143"/>
      <c r="EI309" s="143"/>
      <c r="EJ309" s="143"/>
      <c r="EK309" s="143"/>
      <c r="EL309" s="143"/>
      <c r="EM309" s="143"/>
      <c r="EN309" s="143"/>
      <c r="EO309" s="143"/>
      <c r="EP309" s="143"/>
      <c r="EQ309" s="143"/>
      <c r="ER309" s="143"/>
      <c r="ES309" s="143"/>
      <c r="ET309" s="143"/>
      <c r="EU309" s="143"/>
      <c r="EV309" s="143"/>
      <c r="EW309" s="143"/>
      <c r="EX309" s="143"/>
      <c r="EY309" s="143"/>
      <c r="EZ309" s="143"/>
      <c r="FA309" s="143"/>
      <c r="FB309" s="143"/>
      <c r="FC309" s="143"/>
    </row>
    <row r="310" spans="1:159" s="73" customFormat="1">
      <c r="A310" s="74">
        <f>IF(F310&lt;&gt;"",1+MAX($A$2:A309),"")</f>
        <v>247</v>
      </c>
      <c r="B310" s="32"/>
      <c r="C310" s="36"/>
      <c r="D310" s="121" t="s">
        <v>112</v>
      </c>
      <c r="E310" s="120">
        <f>E306*0.084</f>
        <v>79.884</v>
      </c>
      <c r="F310" s="35">
        <v>0.05</v>
      </c>
      <c r="G310" s="64">
        <f t="shared" si="84"/>
        <v>83.878200000000007</v>
      </c>
      <c r="H310" s="65" t="s">
        <v>113</v>
      </c>
      <c r="I310" s="37">
        <v>0</v>
      </c>
      <c r="J310" s="38">
        <f t="shared" si="78"/>
        <v>0</v>
      </c>
      <c r="K310" s="39">
        <v>0</v>
      </c>
      <c r="L310" s="40">
        <f t="shared" si="79"/>
        <v>0</v>
      </c>
      <c r="M310" s="40">
        <f t="shared" si="80"/>
        <v>0</v>
      </c>
      <c r="N310" s="40">
        <v>0</v>
      </c>
      <c r="O310" s="40">
        <f t="shared" si="81"/>
        <v>0</v>
      </c>
      <c r="P310" s="40">
        <f t="shared" si="82"/>
        <v>0</v>
      </c>
      <c r="Q310" s="30">
        <f t="shared" si="83"/>
        <v>0</v>
      </c>
      <c r="R310" s="145"/>
      <c r="S310" s="145"/>
      <c r="T310" s="145"/>
      <c r="U310" s="145"/>
      <c r="V310" s="145"/>
      <c r="W310" s="145"/>
      <c r="X310" s="145"/>
      <c r="Y310" s="145"/>
      <c r="Z310" s="145"/>
      <c r="AA310" s="145"/>
      <c r="AB310" s="145"/>
      <c r="AC310" s="145"/>
      <c r="AD310" s="145"/>
      <c r="AE310" s="145"/>
      <c r="AF310" s="145"/>
      <c r="AG310" s="145"/>
      <c r="AH310" s="145"/>
      <c r="AI310" s="145"/>
      <c r="AJ310" s="145"/>
      <c r="AK310" s="143"/>
      <c r="AL310" s="143"/>
      <c r="AM310" s="143"/>
      <c r="AN310" s="143"/>
      <c r="AO310" s="143"/>
      <c r="AP310" s="143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3"/>
      <c r="BB310" s="143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3"/>
      <c r="BN310" s="143"/>
      <c r="BO310" s="143"/>
      <c r="BP310" s="143"/>
      <c r="BQ310" s="143"/>
      <c r="BR310" s="143"/>
      <c r="BS310" s="143"/>
      <c r="BT310" s="143"/>
      <c r="BU310" s="143"/>
      <c r="BV310" s="143"/>
      <c r="BW310" s="143"/>
      <c r="BX310" s="143"/>
      <c r="BY310" s="143"/>
      <c r="BZ310" s="143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3"/>
      <c r="CM310" s="143"/>
      <c r="CN310" s="143"/>
      <c r="CO310" s="143"/>
      <c r="CP310" s="143"/>
      <c r="CQ310" s="143"/>
      <c r="CR310" s="143"/>
      <c r="CS310" s="143"/>
      <c r="CT310" s="143"/>
      <c r="CU310" s="143"/>
      <c r="CV310" s="143"/>
      <c r="CW310" s="143"/>
      <c r="CX310" s="143"/>
      <c r="CY310" s="143"/>
      <c r="CZ310" s="143"/>
      <c r="DA310" s="143"/>
      <c r="DB310" s="143"/>
      <c r="DC310" s="143"/>
      <c r="DD310" s="143"/>
      <c r="DE310" s="143"/>
      <c r="DF310" s="143"/>
      <c r="DG310" s="143"/>
      <c r="DH310" s="143"/>
      <c r="DI310" s="143"/>
      <c r="DJ310" s="143"/>
      <c r="DK310" s="143"/>
      <c r="DL310" s="143"/>
      <c r="DM310" s="143"/>
      <c r="DN310" s="143"/>
      <c r="DO310" s="143"/>
      <c r="DP310" s="143"/>
      <c r="DQ310" s="143"/>
      <c r="DR310" s="143"/>
      <c r="DS310" s="143"/>
      <c r="DT310" s="143"/>
      <c r="DU310" s="143"/>
      <c r="DV310" s="143"/>
      <c r="DW310" s="143"/>
      <c r="DX310" s="143"/>
      <c r="DY310" s="143"/>
      <c r="DZ310" s="143"/>
      <c r="EA310" s="143"/>
      <c r="EB310" s="143"/>
      <c r="EC310" s="143"/>
      <c r="ED310" s="143"/>
      <c r="EE310" s="143"/>
      <c r="EF310" s="143"/>
      <c r="EG310" s="143"/>
      <c r="EH310" s="143"/>
      <c r="EI310" s="143"/>
      <c r="EJ310" s="143"/>
      <c r="EK310" s="143"/>
      <c r="EL310" s="143"/>
      <c r="EM310" s="143"/>
      <c r="EN310" s="143"/>
      <c r="EO310" s="143"/>
      <c r="EP310" s="143"/>
      <c r="EQ310" s="143"/>
      <c r="ER310" s="143"/>
      <c r="ES310" s="143"/>
      <c r="ET310" s="143"/>
      <c r="EU310" s="143"/>
      <c r="EV310" s="143"/>
      <c r="EW310" s="143"/>
      <c r="EX310" s="143"/>
      <c r="EY310" s="143"/>
      <c r="EZ310" s="143"/>
      <c r="FA310" s="143"/>
      <c r="FB310" s="143"/>
      <c r="FC310" s="143"/>
    </row>
    <row r="311" spans="1:159" s="73" customFormat="1">
      <c r="A311" s="74">
        <f>IF(F311&lt;&gt;"",1+MAX($A$2:A310),"")</f>
        <v>248</v>
      </c>
      <c r="B311" s="32"/>
      <c r="C311" s="36"/>
      <c r="D311" s="119" t="s">
        <v>134</v>
      </c>
      <c r="E311" s="120">
        <v>951</v>
      </c>
      <c r="F311" s="63">
        <v>0.1</v>
      </c>
      <c r="G311" s="64">
        <f t="shared" si="84"/>
        <v>1046.1000000000001</v>
      </c>
      <c r="H311" s="71" t="s">
        <v>37</v>
      </c>
      <c r="I311" s="37">
        <v>0</v>
      </c>
      <c r="J311" s="38">
        <f t="shared" si="78"/>
        <v>0</v>
      </c>
      <c r="K311" s="39">
        <v>0</v>
      </c>
      <c r="L311" s="40">
        <f t="shared" si="79"/>
        <v>0</v>
      </c>
      <c r="M311" s="40">
        <f t="shared" si="80"/>
        <v>0</v>
      </c>
      <c r="N311" s="40">
        <v>0</v>
      </c>
      <c r="O311" s="40">
        <f t="shared" si="81"/>
        <v>0</v>
      </c>
      <c r="P311" s="40">
        <f t="shared" si="82"/>
        <v>0</v>
      </c>
      <c r="Q311" s="30">
        <f t="shared" si="83"/>
        <v>0</v>
      </c>
      <c r="R311" s="145"/>
      <c r="S311" s="145"/>
      <c r="T311" s="145"/>
      <c r="U311" s="145"/>
      <c r="V311" s="145"/>
      <c r="W311" s="145"/>
      <c r="X311" s="145"/>
      <c r="Y311" s="145"/>
      <c r="Z311" s="145"/>
      <c r="AA311" s="145"/>
      <c r="AB311" s="145"/>
      <c r="AC311" s="145"/>
      <c r="AD311" s="145"/>
      <c r="AE311" s="145"/>
      <c r="AF311" s="145"/>
      <c r="AG311" s="145"/>
      <c r="AH311" s="145"/>
      <c r="AI311" s="145"/>
      <c r="AJ311" s="145"/>
      <c r="AK311" s="143"/>
      <c r="AL311" s="143"/>
      <c r="AM311" s="143"/>
      <c r="AN311" s="143"/>
      <c r="AO311" s="143"/>
      <c r="AP311" s="143"/>
      <c r="AQ311" s="143"/>
      <c r="AR311" s="143"/>
      <c r="AS311" s="143"/>
      <c r="AT311" s="143"/>
      <c r="AU311" s="143"/>
      <c r="AV311" s="143"/>
      <c r="AW311" s="143"/>
      <c r="AX311" s="143"/>
      <c r="AY311" s="143"/>
      <c r="AZ311" s="143"/>
      <c r="BA311" s="143"/>
      <c r="BB311" s="143"/>
      <c r="BC311" s="143"/>
      <c r="BD311" s="143"/>
      <c r="BE311" s="143"/>
      <c r="BF311" s="143"/>
      <c r="BG311" s="143"/>
      <c r="BH311" s="143"/>
      <c r="BI311" s="143"/>
      <c r="BJ311" s="143"/>
      <c r="BK311" s="143"/>
      <c r="BL311" s="143"/>
      <c r="BM311" s="143"/>
      <c r="BN311" s="143"/>
      <c r="BO311" s="143"/>
      <c r="BP311" s="143"/>
      <c r="BQ311" s="143"/>
      <c r="BR311" s="143"/>
      <c r="BS311" s="143"/>
      <c r="BT311" s="143"/>
      <c r="BU311" s="143"/>
      <c r="BV311" s="143"/>
      <c r="BW311" s="143"/>
      <c r="BX311" s="143"/>
      <c r="BY311" s="143"/>
      <c r="BZ311" s="143"/>
      <c r="CA311" s="143"/>
      <c r="CB311" s="143"/>
      <c r="CC311" s="143"/>
      <c r="CD311" s="143"/>
      <c r="CE311" s="143"/>
      <c r="CF311" s="143"/>
      <c r="CG311" s="143"/>
      <c r="CH311" s="143"/>
      <c r="CI311" s="143"/>
      <c r="CJ311" s="143"/>
      <c r="CK311" s="143"/>
      <c r="CL311" s="143"/>
      <c r="CM311" s="143"/>
      <c r="CN311" s="143"/>
      <c r="CO311" s="143"/>
      <c r="CP311" s="143"/>
      <c r="CQ311" s="143"/>
      <c r="CR311" s="143"/>
      <c r="CS311" s="143"/>
      <c r="CT311" s="143"/>
      <c r="CU311" s="143"/>
      <c r="CV311" s="143"/>
      <c r="CW311" s="143"/>
      <c r="CX311" s="143"/>
      <c r="CY311" s="143"/>
      <c r="CZ311" s="143"/>
      <c r="DA311" s="143"/>
      <c r="DB311" s="143"/>
      <c r="DC311" s="143"/>
      <c r="DD311" s="143"/>
      <c r="DE311" s="143"/>
      <c r="DF311" s="143"/>
      <c r="DG311" s="143"/>
      <c r="DH311" s="143"/>
      <c r="DI311" s="143"/>
      <c r="DJ311" s="143"/>
      <c r="DK311" s="143"/>
      <c r="DL311" s="143"/>
      <c r="DM311" s="143"/>
      <c r="DN311" s="143"/>
      <c r="DO311" s="143"/>
      <c r="DP311" s="143"/>
      <c r="DQ311" s="143"/>
      <c r="DR311" s="143"/>
      <c r="DS311" s="143"/>
      <c r="DT311" s="143"/>
      <c r="DU311" s="143"/>
      <c r="DV311" s="143"/>
      <c r="DW311" s="143"/>
      <c r="DX311" s="143"/>
      <c r="DY311" s="143"/>
      <c r="DZ311" s="143"/>
      <c r="EA311" s="143"/>
      <c r="EB311" s="143"/>
      <c r="EC311" s="143"/>
      <c r="ED311" s="143"/>
      <c r="EE311" s="143"/>
      <c r="EF311" s="143"/>
      <c r="EG311" s="143"/>
      <c r="EH311" s="143"/>
      <c r="EI311" s="143"/>
      <c r="EJ311" s="143"/>
      <c r="EK311" s="143"/>
      <c r="EL311" s="143"/>
      <c r="EM311" s="143"/>
      <c r="EN311" s="143"/>
      <c r="EO311" s="143"/>
      <c r="EP311" s="143"/>
      <c r="EQ311" s="143"/>
      <c r="ER311" s="143"/>
      <c r="ES311" s="143"/>
      <c r="ET311" s="143"/>
      <c r="EU311" s="143"/>
      <c r="EV311" s="143"/>
      <c r="EW311" s="143"/>
      <c r="EX311" s="143"/>
      <c r="EY311" s="143"/>
      <c r="EZ311" s="143"/>
      <c r="FA311" s="143"/>
      <c r="FB311" s="143"/>
      <c r="FC311" s="143"/>
    </row>
    <row r="312" spans="1:159" s="73" customFormat="1">
      <c r="A312" s="74">
        <f>IF(F312&lt;&gt;"",1+MAX($A$2:A311),"")</f>
        <v>249</v>
      </c>
      <c r="B312" s="32"/>
      <c r="C312" s="36"/>
      <c r="D312" s="119" t="s">
        <v>160</v>
      </c>
      <c r="E312" s="120">
        <f>E311/2</f>
        <v>475.5</v>
      </c>
      <c r="F312" s="63">
        <v>0.05</v>
      </c>
      <c r="G312" s="64">
        <f t="shared" si="84"/>
        <v>499.27500000000003</v>
      </c>
      <c r="H312" s="71" t="s">
        <v>39</v>
      </c>
      <c r="I312" s="37">
        <v>0</v>
      </c>
      <c r="J312" s="38">
        <f t="shared" si="78"/>
        <v>0</v>
      </c>
      <c r="K312" s="39">
        <v>0</v>
      </c>
      <c r="L312" s="40">
        <f t="shared" si="79"/>
        <v>0</v>
      </c>
      <c r="M312" s="40">
        <f t="shared" si="80"/>
        <v>0</v>
      </c>
      <c r="N312" s="40">
        <v>0</v>
      </c>
      <c r="O312" s="40">
        <f t="shared" si="81"/>
        <v>0</v>
      </c>
      <c r="P312" s="40">
        <f t="shared" si="82"/>
        <v>0</v>
      </c>
      <c r="Q312" s="30">
        <f t="shared" si="83"/>
        <v>0</v>
      </c>
      <c r="R312" s="145"/>
      <c r="S312" s="145"/>
      <c r="T312" s="145"/>
      <c r="U312" s="145"/>
      <c r="V312" s="145"/>
      <c r="W312" s="145"/>
      <c r="X312" s="145"/>
      <c r="Y312" s="145"/>
      <c r="Z312" s="145"/>
      <c r="AA312" s="145"/>
      <c r="AB312" s="145"/>
      <c r="AC312" s="145"/>
      <c r="AD312" s="145"/>
      <c r="AE312" s="145"/>
      <c r="AF312" s="145"/>
      <c r="AG312" s="145"/>
      <c r="AH312" s="145"/>
      <c r="AI312" s="145"/>
      <c r="AJ312" s="145"/>
      <c r="AK312" s="143"/>
      <c r="AL312" s="143"/>
      <c r="AM312" s="143"/>
      <c r="AN312" s="143"/>
      <c r="AO312" s="143"/>
      <c r="AP312" s="143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3"/>
      <c r="BB312" s="143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3"/>
      <c r="BN312" s="143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3"/>
      <c r="BZ312" s="143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3"/>
      <c r="CM312" s="143"/>
      <c r="CN312" s="143"/>
      <c r="CO312" s="143"/>
      <c r="CP312" s="143"/>
      <c r="CQ312" s="143"/>
      <c r="CR312" s="143"/>
      <c r="CS312" s="143"/>
      <c r="CT312" s="143"/>
      <c r="CU312" s="143"/>
      <c r="CV312" s="143"/>
      <c r="CW312" s="143"/>
      <c r="CX312" s="143"/>
      <c r="CY312" s="143"/>
      <c r="CZ312" s="143"/>
      <c r="DA312" s="143"/>
      <c r="DB312" s="143"/>
      <c r="DC312" s="143"/>
      <c r="DD312" s="143"/>
      <c r="DE312" s="143"/>
      <c r="DF312" s="143"/>
      <c r="DG312" s="143"/>
      <c r="DH312" s="143"/>
      <c r="DI312" s="143"/>
      <c r="DJ312" s="143"/>
      <c r="DK312" s="143"/>
      <c r="DL312" s="143"/>
      <c r="DM312" s="143"/>
      <c r="DN312" s="143"/>
      <c r="DO312" s="143"/>
      <c r="DP312" s="143"/>
      <c r="DQ312" s="143"/>
      <c r="DR312" s="143"/>
      <c r="DS312" s="143"/>
      <c r="DT312" s="143"/>
      <c r="DU312" s="143"/>
      <c r="DV312" s="143"/>
      <c r="DW312" s="143"/>
      <c r="DX312" s="143"/>
      <c r="DY312" s="143"/>
      <c r="DZ312" s="143"/>
      <c r="EA312" s="143"/>
      <c r="EB312" s="143"/>
      <c r="EC312" s="143"/>
      <c r="ED312" s="143"/>
      <c r="EE312" s="143"/>
      <c r="EF312" s="143"/>
      <c r="EG312" s="143"/>
      <c r="EH312" s="143"/>
      <c r="EI312" s="143"/>
      <c r="EJ312" s="143"/>
      <c r="EK312" s="143"/>
      <c r="EL312" s="143"/>
      <c r="EM312" s="143"/>
      <c r="EN312" s="143"/>
      <c r="EO312" s="143"/>
      <c r="EP312" s="143"/>
      <c r="EQ312" s="143"/>
      <c r="ER312" s="143"/>
      <c r="ES312" s="143"/>
      <c r="ET312" s="143"/>
      <c r="EU312" s="143"/>
      <c r="EV312" s="143"/>
      <c r="EW312" s="143"/>
      <c r="EX312" s="143"/>
      <c r="EY312" s="143"/>
      <c r="EZ312" s="143"/>
      <c r="FA312" s="143"/>
      <c r="FB312" s="143"/>
      <c r="FC312" s="143"/>
    </row>
    <row r="313" spans="1:159" s="73" customFormat="1">
      <c r="A313" s="74">
        <f>IF(F313&lt;&gt;"",1+MAX($A$2:A312),"")</f>
        <v>250</v>
      </c>
      <c r="B313" s="32"/>
      <c r="C313" s="36"/>
      <c r="D313" s="119" t="s">
        <v>119</v>
      </c>
      <c r="E313" s="120">
        <f>E300*3</f>
        <v>198</v>
      </c>
      <c r="F313" s="63">
        <v>0.05</v>
      </c>
      <c r="G313" s="64">
        <f t="shared" si="84"/>
        <v>207.9</v>
      </c>
      <c r="H313" s="71" t="s">
        <v>39</v>
      </c>
      <c r="I313" s="37">
        <v>0</v>
      </c>
      <c r="J313" s="38">
        <f t="shared" si="78"/>
        <v>0</v>
      </c>
      <c r="K313" s="39">
        <v>0</v>
      </c>
      <c r="L313" s="40">
        <f t="shared" si="79"/>
        <v>0</v>
      </c>
      <c r="M313" s="40">
        <f t="shared" si="80"/>
        <v>0</v>
      </c>
      <c r="N313" s="40">
        <v>0</v>
      </c>
      <c r="O313" s="40">
        <f t="shared" si="81"/>
        <v>0</v>
      </c>
      <c r="P313" s="40">
        <f t="shared" si="82"/>
        <v>0</v>
      </c>
      <c r="Q313" s="30">
        <f t="shared" si="83"/>
        <v>0</v>
      </c>
      <c r="R313" s="145"/>
      <c r="S313" s="145"/>
      <c r="T313" s="145"/>
      <c r="U313" s="145"/>
      <c r="V313" s="145"/>
      <c r="W313" s="145"/>
      <c r="X313" s="145"/>
      <c r="Y313" s="145"/>
      <c r="Z313" s="145"/>
      <c r="AA313" s="145"/>
      <c r="AB313" s="145"/>
      <c r="AC313" s="145"/>
      <c r="AD313" s="145"/>
      <c r="AE313" s="145"/>
      <c r="AF313" s="145"/>
      <c r="AG313" s="145"/>
      <c r="AH313" s="145"/>
      <c r="AI313" s="145"/>
      <c r="AJ313" s="145"/>
      <c r="AK313" s="143"/>
      <c r="AL313" s="143"/>
      <c r="AM313" s="143"/>
      <c r="AN313" s="143"/>
      <c r="AO313" s="143"/>
      <c r="AP313" s="143"/>
      <c r="AQ313" s="143"/>
      <c r="AR313" s="143"/>
      <c r="AS313" s="143"/>
      <c r="AT313" s="143"/>
      <c r="AU313" s="143"/>
      <c r="AV313" s="143"/>
      <c r="AW313" s="143"/>
      <c r="AX313" s="143"/>
      <c r="AY313" s="143"/>
      <c r="AZ313" s="143"/>
      <c r="BA313" s="143"/>
      <c r="BB313" s="143"/>
      <c r="BC313" s="143"/>
      <c r="BD313" s="143"/>
      <c r="BE313" s="143"/>
      <c r="BF313" s="143"/>
      <c r="BG313" s="143"/>
      <c r="BH313" s="143"/>
      <c r="BI313" s="143"/>
      <c r="BJ313" s="143"/>
      <c r="BK313" s="143"/>
      <c r="BL313" s="143"/>
      <c r="BM313" s="143"/>
      <c r="BN313" s="143"/>
      <c r="BO313" s="143"/>
      <c r="BP313" s="143"/>
      <c r="BQ313" s="143"/>
      <c r="BR313" s="143"/>
      <c r="BS313" s="143"/>
      <c r="BT313" s="143"/>
      <c r="BU313" s="143"/>
      <c r="BV313" s="143"/>
      <c r="BW313" s="143"/>
      <c r="BX313" s="143"/>
      <c r="BY313" s="143"/>
      <c r="BZ313" s="143"/>
      <c r="CA313" s="143"/>
      <c r="CB313" s="143"/>
      <c r="CC313" s="143"/>
      <c r="CD313" s="143"/>
      <c r="CE313" s="143"/>
      <c r="CF313" s="143"/>
      <c r="CG313" s="143"/>
      <c r="CH313" s="143"/>
      <c r="CI313" s="143"/>
      <c r="CJ313" s="143"/>
      <c r="CK313" s="143"/>
      <c r="CL313" s="143"/>
      <c r="CM313" s="143"/>
      <c r="CN313" s="143"/>
      <c r="CO313" s="143"/>
      <c r="CP313" s="143"/>
      <c r="CQ313" s="143"/>
      <c r="CR313" s="143"/>
      <c r="CS313" s="143"/>
      <c r="CT313" s="143"/>
      <c r="CU313" s="143"/>
      <c r="CV313" s="143"/>
      <c r="CW313" s="143"/>
      <c r="CX313" s="143"/>
      <c r="CY313" s="143"/>
      <c r="CZ313" s="143"/>
      <c r="DA313" s="143"/>
      <c r="DB313" s="143"/>
      <c r="DC313" s="143"/>
      <c r="DD313" s="143"/>
      <c r="DE313" s="143"/>
      <c r="DF313" s="143"/>
      <c r="DG313" s="143"/>
      <c r="DH313" s="143"/>
      <c r="DI313" s="143"/>
      <c r="DJ313" s="143"/>
      <c r="DK313" s="143"/>
      <c r="DL313" s="143"/>
      <c r="DM313" s="143"/>
      <c r="DN313" s="143"/>
      <c r="DO313" s="143"/>
      <c r="DP313" s="143"/>
      <c r="DQ313" s="143"/>
      <c r="DR313" s="143"/>
      <c r="DS313" s="143"/>
      <c r="DT313" s="143"/>
      <c r="DU313" s="143"/>
      <c r="DV313" s="143"/>
      <c r="DW313" s="143"/>
      <c r="DX313" s="143"/>
      <c r="DY313" s="143"/>
      <c r="DZ313" s="143"/>
      <c r="EA313" s="143"/>
      <c r="EB313" s="143"/>
      <c r="EC313" s="143"/>
      <c r="ED313" s="143"/>
      <c r="EE313" s="143"/>
      <c r="EF313" s="143"/>
      <c r="EG313" s="143"/>
      <c r="EH313" s="143"/>
      <c r="EI313" s="143"/>
      <c r="EJ313" s="143"/>
      <c r="EK313" s="143"/>
      <c r="EL313" s="143"/>
      <c r="EM313" s="143"/>
      <c r="EN313" s="143"/>
      <c r="EO313" s="143"/>
      <c r="EP313" s="143"/>
      <c r="EQ313" s="143"/>
      <c r="ER313" s="143"/>
      <c r="ES313" s="143"/>
      <c r="ET313" s="143"/>
      <c r="EU313" s="143"/>
      <c r="EV313" s="143"/>
      <c r="EW313" s="143"/>
      <c r="EX313" s="143"/>
      <c r="EY313" s="143"/>
      <c r="EZ313" s="143"/>
      <c r="FA313" s="143"/>
      <c r="FB313" s="143"/>
      <c r="FC313" s="143"/>
    </row>
    <row r="314" spans="1:159" s="73" customFormat="1">
      <c r="A314" s="74">
        <f>IF(F314&lt;&gt;"",1+MAX($A$2:A313),"")</f>
        <v>251</v>
      </c>
      <c r="B314" s="32"/>
      <c r="C314" s="36"/>
      <c r="D314" s="119" t="s">
        <v>120</v>
      </c>
      <c r="E314" s="120">
        <f>E300*4</f>
        <v>264</v>
      </c>
      <c r="F314" s="63">
        <v>0.05</v>
      </c>
      <c r="G314" s="64">
        <f t="shared" si="84"/>
        <v>277.2</v>
      </c>
      <c r="H314" s="71" t="s">
        <v>39</v>
      </c>
      <c r="I314" s="37">
        <v>0</v>
      </c>
      <c r="J314" s="38">
        <f t="shared" si="78"/>
        <v>0</v>
      </c>
      <c r="K314" s="39">
        <v>0</v>
      </c>
      <c r="L314" s="40">
        <f t="shared" si="79"/>
        <v>0</v>
      </c>
      <c r="M314" s="40">
        <f t="shared" si="80"/>
        <v>0</v>
      </c>
      <c r="N314" s="40">
        <v>0</v>
      </c>
      <c r="O314" s="40">
        <f t="shared" si="81"/>
        <v>0</v>
      </c>
      <c r="P314" s="40">
        <f t="shared" si="82"/>
        <v>0</v>
      </c>
      <c r="Q314" s="30">
        <f t="shared" si="83"/>
        <v>0</v>
      </c>
      <c r="R314" s="145"/>
      <c r="S314" s="145"/>
      <c r="T314" s="145"/>
      <c r="U314" s="145"/>
      <c r="V314" s="145"/>
      <c r="W314" s="145"/>
      <c r="X314" s="145"/>
      <c r="Y314" s="145"/>
      <c r="Z314" s="145"/>
      <c r="AA314" s="145"/>
      <c r="AB314" s="145"/>
      <c r="AC314" s="145"/>
      <c r="AD314" s="145"/>
      <c r="AE314" s="145"/>
      <c r="AF314" s="145"/>
      <c r="AG314" s="145"/>
      <c r="AH314" s="145"/>
      <c r="AI314" s="145"/>
      <c r="AJ314" s="145"/>
      <c r="AK314" s="143"/>
      <c r="AL314" s="143"/>
      <c r="AM314" s="143"/>
      <c r="AN314" s="143"/>
      <c r="AO314" s="143"/>
      <c r="AP314" s="143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3"/>
      <c r="BB314" s="143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3"/>
      <c r="BN314" s="143"/>
      <c r="BO314" s="143"/>
      <c r="BP314" s="143"/>
      <c r="BQ314" s="143"/>
      <c r="BR314" s="143"/>
      <c r="BS314" s="143"/>
      <c r="BT314" s="143"/>
      <c r="BU314" s="143"/>
      <c r="BV314" s="143"/>
      <c r="BW314" s="143"/>
      <c r="BX314" s="143"/>
      <c r="BY314" s="143"/>
      <c r="BZ314" s="143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3"/>
      <c r="CM314" s="143"/>
      <c r="CN314" s="143"/>
      <c r="CO314" s="143"/>
      <c r="CP314" s="143"/>
      <c r="CQ314" s="143"/>
      <c r="CR314" s="143"/>
      <c r="CS314" s="143"/>
      <c r="CT314" s="143"/>
      <c r="CU314" s="143"/>
      <c r="CV314" s="143"/>
      <c r="CW314" s="143"/>
      <c r="CX314" s="143"/>
      <c r="CY314" s="143"/>
      <c r="CZ314" s="143"/>
      <c r="DA314" s="143"/>
      <c r="DB314" s="143"/>
      <c r="DC314" s="143"/>
      <c r="DD314" s="143"/>
      <c r="DE314" s="143"/>
      <c r="DF314" s="143"/>
      <c r="DG314" s="143"/>
      <c r="DH314" s="143"/>
      <c r="DI314" s="143"/>
      <c r="DJ314" s="143"/>
      <c r="DK314" s="143"/>
      <c r="DL314" s="143"/>
      <c r="DM314" s="143"/>
      <c r="DN314" s="143"/>
      <c r="DO314" s="143"/>
      <c r="DP314" s="143"/>
      <c r="DQ314" s="143"/>
      <c r="DR314" s="143"/>
      <c r="DS314" s="143"/>
      <c r="DT314" s="143"/>
      <c r="DU314" s="143"/>
      <c r="DV314" s="143"/>
      <c r="DW314" s="143"/>
      <c r="DX314" s="143"/>
      <c r="DY314" s="143"/>
      <c r="DZ314" s="143"/>
      <c r="EA314" s="143"/>
      <c r="EB314" s="143"/>
      <c r="EC314" s="143"/>
      <c r="ED314" s="143"/>
      <c r="EE314" s="143"/>
      <c r="EF314" s="143"/>
      <c r="EG314" s="143"/>
      <c r="EH314" s="143"/>
      <c r="EI314" s="143"/>
      <c r="EJ314" s="143"/>
      <c r="EK314" s="143"/>
      <c r="EL314" s="143"/>
      <c r="EM314" s="143"/>
      <c r="EN314" s="143"/>
      <c r="EO314" s="143"/>
      <c r="EP314" s="143"/>
      <c r="EQ314" s="143"/>
      <c r="ER314" s="143"/>
      <c r="ES314" s="143"/>
      <c r="ET314" s="143"/>
      <c r="EU314" s="143"/>
      <c r="EV314" s="143"/>
      <c r="EW314" s="143"/>
      <c r="EX314" s="143"/>
      <c r="EY314" s="143"/>
      <c r="EZ314" s="143"/>
      <c r="FA314" s="143"/>
      <c r="FB314" s="143"/>
      <c r="FC314" s="143"/>
    </row>
    <row r="315" spans="1:159" s="73" customFormat="1">
      <c r="A315" s="74" t="str">
        <f>IF(F315&lt;&gt;"",1+MAX($A$2:A314),"")</f>
        <v/>
      </c>
      <c r="B315" s="32"/>
      <c r="C315" s="36"/>
      <c r="D315" s="119"/>
      <c r="E315" s="120"/>
      <c r="F315" s="120"/>
      <c r="G315" s="64"/>
      <c r="H315" s="71"/>
      <c r="I315" s="37">
        <v>0</v>
      </c>
      <c r="J315" s="38">
        <f t="shared" si="78"/>
        <v>0</v>
      </c>
      <c r="K315" s="39">
        <v>0</v>
      </c>
      <c r="L315" s="40">
        <f t="shared" si="79"/>
        <v>0</v>
      </c>
      <c r="M315" s="40">
        <f t="shared" si="80"/>
        <v>0</v>
      </c>
      <c r="N315" s="40">
        <v>0</v>
      </c>
      <c r="O315" s="40">
        <f t="shared" si="81"/>
        <v>0</v>
      </c>
      <c r="P315" s="40">
        <f t="shared" si="82"/>
        <v>0</v>
      </c>
      <c r="Q315" s="30">
        <f t="shared" si="83"/>
        <v>0</v>
      </c>
      <c r="R315" s="145"/>
      <c r="S315" s="145"/>
      <c r="T315" s="145"/>
      <c r="U315" s="145"/>
      <c r="V315" s="145"/>
      <c r="W315" s="145"/>
      <c r="X315" s="145"/>
      <c r="Y315" s="145"/>
      <c r="Z315" s="145"/>
      <c r="AA315" s="145"/>
      <c r="AB315" s="145"/>
      <c r="AC315" s="145"/>
      <c r="AD315" s="145"/>
      <c r="AE315" s="145"/>
      <c r="AF315" s="145"/>
      <c r="AG315" s="145"/>
      <c r="AH315" s="145"/>
      <c r="AI315" s="145"/>
      <c r="AJ315" s="145"/>
      <c r="AK315" s="143"/>
      <c r="AL315" s="143"/>
      <c r="AM315" s="143"/>
      <c r="AN315" s="143"/>
      <c r="AO315" s="143"/>
      <c r="AP315" s="143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3"/>
      <c r="BB315" s="143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3"/>
      <c r="BN315" s="143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3"/>
      <c r="BZ315" s="143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3"/>
      <c r="CM315" s="143"/>
      <c r="CN315" s="143"/>
      <c r="CO315" s="143"/>
      <c r="CP315" s="143"/>
      <c r="CQ315" s="143"/>
      <c r="CR315" s="143"/>
      <c r="CS315" s="143"/>
      <c r="CT315" s="143"/>
      <c r="CU315" s="143"/>
      <c r="CV315" s="143"/>
      <c r="CW315" s="143"/>
      <c r="CX315" s="143"/>
      <c r="CY315" s="143"/>
      <c r="CZ315" s="143"/>
      <c r="DA315" s="143"/>
      <c r="DB315" s="143"/>
      <c r="DC315" s="143"/>
      <c r="DD315" s="143"/>
      <c r="DE315" s="143"/>
      <c r="DF315" s="143"/>
      <c r="DG315" s="143"/>
      <c r="DH315" s="143"/>
      <c r="DI315" s="143"/>
      <c r="DJ315" s="143"/>
      <c r="DK315" s="143"/>
      <c r="DL315" s="143"/>
      <c r="DM315" s="143"/>
      <c r="DN315" s="143"/>
      <c r="DO315" s="143"/>
      <c r="DP315" s="143"/>
      <c r="DQ315" s="143"/>
      <c r="DR315" s="143"/>
      <c r="DS315" s="143"/>
      <c r="DT315" s="143"/>
      <c r="DU315" s="143"/>
      <c r="DV315" s="143"/>
      <c r="DW315" s="143"/>
      <c r="DX315" s="143"/>
      <c r="DY315" s="143"/>
      <c r="DZ315" s="143"/>
      <c r="EA315" s="143"/>
      <c r="EB315" s="143"/>
      <c r="EC315" s="143"/>
      <c r="ED315" s="143"/>
      <c r="EE315" s="143"/>
      <c r="EF315" s="143"/>
      <c r="EG315" s="143"/>
      <c r="EH315" s="143"/>
      <c r="EI315" s="143"/>
      <c r="EJ315" s="143"/>
      <c r="EK315" s="143"/>
      <c r="EL315" s="143"/>
      <c r="EM315" s="143"/>
      <c r="EN315" s="143"/>
      <c r="EO315" s="143"/>
      <c r="EP315" s="143"/>
      <c r="EQ315" s="143"/>
      <c r="ER315" s="143"/>
      <c r="ES315" s="143"/>
      <c r="ET315" s="143"/>
      <c r="EU315" s="143"/>
      <c r="EV315" s="143"/>
      <c r="EW315" s="143"/>
      <c r="EX315" s="143"/>
      <c r="EY315" s="143"/>
      <c r="EZ315" s="143"/>
      <c r="FA315" s="143"/>
      <c r="FB315" s="143"/>
      <c r="FC315" s="143"/>
    </row>
    <row r="316" spans="1:159" s="73" customFormat="1">
      <c r="A316" s="74" t="str">
        <f>IF(F316&lt;&gt;"",1+MAX($A$2:A315),"")</f>
        <v/>
      </c>
      <c r="B316" s="32"/>
      <c r="C316" s="36"/>
      <c r="D316" s="114" t="s">
        <v>163</v>
      </c>
      <c r="E316" s="115">
        <v>30</v>
      </c>
      <c r="F316" s="115"/>
      <c r="G316" s="116"/>
      <c r="H316" s="117" t="s">
        <v>39</v>
      </c>
      <c r="I316" s="37">
        <v>0</v>
      </c>
      <c r="J316" s="38">
        <f t="shared" si="78"/>
        <v>0</v>
      </c>
      <c r="K316" s="39">
        <v>0</v>
      </c>
      <c r="L316" s="40">
        <f t="shared" si="79"/>
        <v>0</v>
      </c>
      <c r="M316" s="40">
        <f t="shared" si="80"/>
        <v>0</v>
      </c>
      <c r="N316" s="40">
        <v>0</v>
      </c>
      <c r="O316" s="40">
        <f t="shared" si="81"/>
        <v>0</v>
      </c>
      <c r="P316" s="40">
        <f t="shared" si="82"/>
        <v>0</v>
      </c>
      <c r="Q316" s="30">
        <f t="shared" si="83"/>
        <v>0</v>
      </c>
      <c r="R316" s="145"/>
      <c r="S316" s="145"/>
      <c r="T316" s="145"/>
      <c r="U316" s="145"/>
      <c r="V316" s="145"/>
      <c r="W316" s="145"/>
      <c r="X316" s="145"/>
      <c r="Y316" s="145"/>
      <c r="Z316" s="145"/>
      <c r="AA316" s="145"/>
      <c r="AB316" s="145"/>
      <c r="AC316" s="145"/>
      <c r="AD316" s="145"/>
      <c r="AE316" s="145"/>
      <c r="AF316" s="145"/>
      <c r="AG316" s="145"/>
      <c r="AH316" s="145"/>
      <c r="AI316" s="145"/>
      <c r="AJ316" s="145"/>
      <c r="AK316" s="143"/>
      <c r="AL316" s="143"/>
      <c r="AM316" s="143"/>
      <c r="AN316" s="143"/>
      <c r="AO316" s="143"/>
      <c r="AP316" s="143"/>
      <c r="AQ316" s="143"/>
      <c r="AR316" s="143"/>
      <c r="AS316" s="143"/>
      <c r="AT316" s="143"/>
      <c r="AU316" s="143"/>
      <c r="AV316" s="143"/>
      <c r="AW316" s="143"/>
      <c r="AX316" s="143"/>
      <c r="AY316" s="143"/>
      <c r="AZ316" s="143"/>
      <c r="BA316" s="143"/>
      <c r="BB316" s="143"/>
      <c r="BC316" s="143"/>
      <c r="BD316" s="143"/>
      <c r="BE316" s="143"/>
      <c r="BF316" s="143"/>
      <c r="BG316" s="143"/>
      <c r="BH316" s="143"/>
      <c r="BI316" s="143"/>
      <c r="BJ316" s="143"/>
      <c r="BK316" s="143"/>
      <c r="BL316" s="143"/>
      <c r="BM316" s="143"/>
      <c r="BN316" s="143"/>
      <c r="BO316" s="143"/>
      <c r="BP316" s="143"/>
      <c r="BQ316" s="143"/>
      <c r="BR316" s="143"/>
      <c r="BS316" s="143"/>
      <c r="BT316" s="143"/>
      <c r="BU316" s="143"/>
      <c r="BV316" s="143"/>
      <c r="BW316" s="143"/>
      <c r="BX316" s="143"/>
      <c r="BY316" s="143"/>
      <c r="BZ316" s="143"/>
      <c r="CA316" s="143"/>
      <c r="CB316" s="143"/>
      <c r="CC316" s="143"/>
      <c r="CD316" s="143"/>
      <c r="CE316" s="143"/>
      <c r="CF316" s="143"/>
      <c r="CG316" s="143"/>
      <c r="CH316" s="143"/>
      <c r="CI316" s="143"/>
      <c r="CJ316" s="143"/>
      <c r="CK316" s="143"/>
      <c r="CL316" s="143"/>
      <c r="CM316" s="143"/>
      <c r="CN316" s="143"/>
      <c r="CO316" s="143"/>
      <c r="CP316" s="143"/>
      <c r="CQ316" s="143"/>
      <c r="CR316" s="143"/>
      <c r="CS316" s="143"/>
      <c r="CT316" s="143"/>
      <c r="CU316" s="143"/>
      <c r="CV316" s="143"/>
      <c r="CW316" s="143"/>
      <c r="CX316" s="143"/>
      <c r="CY316" s="143"/>
      <c r="CZ316" s="143"/>
      <c r="DA316" s="143"/>
      <c r="DB316" s="143"/>
      <c r="DC316" s="143"/>
      <c r="DD316" s="143"/>
      <c r="DE316" s="143"/>
      <c r="DF316" s="143"/>
      <c r="DG316" s="143"/>
      <c r="DH316" s="143"/>
      <c r="DI316" s="143"/>
      <c r="DJ316" s="143"/>
      <c r="DK316" s="143"/>
      <c r="DL316" s="143"/>
      <c r="DM316" s="143"/>
      <c r="DN316" s="143"/>
      <c r="DO316" s="143"/>
      <c r="DP316" s="143"/>
      <c r="DQ316" s="143"/>
      <c r="DR316" s="143"/>
      <c r="DS316" s="143"/>
      <c r="DT316" s="143"/>
      <c r="DU316" s="143"/>
      <c r="DV316" s="143"/>
      <c r="DW316" s="143"/>
      <c r="DX316" s="143"/>
      <c r="DY316" s="143"/>
      <c r="DZ316" s="143"/>
      <c r="EA316" s="143"/>
      <c r="EB316" s="143"/>
      <c r="EC316" s="143"/>
      <c r="ED316" s="143"/>
      <c r="EE316" s="143"/>
      <c r="EF316" s="143"/>
      <c r="EG316" s="143"/>
      <c r="EH316" s="143"/>
      <c r="EI316" s="143"/>
      <c r="EJ316" s="143"/>
      <c r="EK316" s="143"/>
      <c r="EL316" s="143"/>
      <c r="EM316" s="143"/>
      <c r="EN316" s="143"/>
      <c r="EO316" s="143"/>
      <c r="EP316" s="143"/>
      <c r="EQ316" s="143"/>
      <c r="ER316" s="143"/>
      <c r="ES316" s="143"/>
      <c r="ET316" s="143"/>
      <c r="EU316" s="143"/>
      <c r="EV316" s="143"/>
      <c r="EW316" s="143"/>
      <c r="EX316" s="143"/>
      <c r="EY316" s="143"/>
      <c r="EZ316" s="143"/>
      <c r="FA316" s="143"/>
      <c r="FB316" s="143"/>
      <c r="FC316" s="143"/>
    </row>
    <row r="317" spans="1:159" s="73" customFormat="1">
      <c r="A317" s="74">
        <f>IF(F317&lt;&gt;"",1+MAX($A$2:A316),"")</f>
        <v>252</v>
      </c>
      <c r="B317" s="32"/>
      <c r="C317" s="36"/>
      <c r="D317" s="119" t="s">
        <v>145</v>
      </c>
      <c r="E317" s="120">
        <v>415</v>
      </c>
      <c r="F317" s="63">
        <v>0.1</v>
      </c>
      <c r="G317" s="64">
        <f t="shared" ref="G317:G330" si="85">E317*(1+F317)</f>
        <v>456.50000000000006</v>
      </c>
      <c r="H317" s="71" t="s">
        <v>37</v>
      </c>
      <c r="I317" s="37">
        <v>0</v>
      </c>
      <c r="J317" s="38">
        <f t="shared" si="78"/>
        <v>0</v>
      </c>
      <c r="K317" s="39">
        <v>0</v>
      </c>
      <c r="L317" s="40">
        <f t="shared" si="79"/>
        <v>0</v>
      </c>
      <c r="M317" s="40">
        <f t="shared" si="80"/>
        <v>0</v>
      </c>
      <c r="N317" s="40">
        <v>0</v>
      </c>
      <c r="O317" s="40">
        <f t="shared" si="81"/>
        <v>0</v>
      </c>
      <c r="P317" s="40">
        <f t="shared" si="82"/>
        <v>0</v>
      </c>
      <c r="Q317" s="30">
        <f t="shared" si="83"/>
        <v>0</v>
      </c>
      <c r="R317" s="145"/>
      <c r="S317" s="145"/>
      <c r="T317" s="145"/>
      <c r="U317" s="145"/>
      <c r="V317" s="145"/>
      <c r="W317" s="145"/>
      <c r="X317" s="145"/>
      <c r="Y317" s="145"/>
      <c r="Z317" s="145"/>
      <c r="AA317" s="145"/>
      <c r="AB317" s="145"/>
      <c r="AC317" s="145"/>
      <c r="AD317" s="145"/>
      <c r="AE317" s="145"/>
      <c r="AF317" s="145"/>
      <c r="AG317" s="145"/>
      <c r="AH317" s="145"/>
      <c r="AI317" s="145"/>
      <c r="AJ317" s="145"/>
      <c r="AK317" s="143"/>
      <c r="AL317" s="143"/>
      <c r="AM317" s="143"/>
      <c r="AN317" s="143"/>
      <c r="AO317" s="143"/>
      <c r="AP317" s="143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3"/>
      <c r="BB317" s="143"/>
      <c r="BC317" s="143"/>
      <c r="BD317" s="143"/>
      <c r="BE317" s="143"/>
      <c r="BF317" s="143"/>
      <c r="BG317" s="143"/>
      <c r="BH317" s="143"/>
      <c r="BI317" s="143"/>
      <c r="BJ317" s="143"/>
      <c r="BK317" s="143"/>
      <c r="BL317" s="143"/>
      <c r="BM317" s="143"/>
      <c r="BN317" s="143"/>
      <c r="BO317" s="143"/>
      <c r="BP317" s="143"/>
      <c r="BQ317" s="143"/>
      <c r="BR317" s="143"/>
      <c r="BS317" s="143"/>
      <c r="BT317" s="143"/>
      <c r="BU317" s="143"/>
      <c r="BV317" s="143"/>
      <c r="BW317" s="143"/>
      <c r="BX317" s="143"/>
      <c r="BY317" s="143"/>
      <c r="BZ317" s="143"/>
      <c r="CA317" s="143"/>
      <c r="CB317" s="143"/>
      <c r="CC317" s="143"/>
      <c r="CD317" s="143"/>
      <c r="CE317" s="143"/>
      <c r="CF317" s="143"/>
      <c r="CG317" s="143"/>
      <c r="CH317" s="143"/>
      <c r="CI317" s="143"/>
      <c r="CJ317" s="143"/>
      <c r="CK317" s="143"/>
      <c r="CL317" s="143"/>
      <c r="CM317" s="143"/>
      <c r="CN317" s="143"/>
      <c r="CO317" s="143"/>
      <c r="CP317" s="143"/>
      <c r="CQ317" s="143"/>
      <c r="CR317" s="143"/>
      <c r="CS317" s="143"/>
      <c r="CT317" s="143"/>
      <c r="CU317" s="143"/>
      <c r="CV317" s="143"/>
      <c r="CW317" s="143"/>
      <c r="CX317" s="143"/>
      <c r="CY317" s="143"/>
      <c r="CZ317" s="143"/>
      <c r="DA317" s="143"/>
      <c r="DB317" s="143"/>
      <c r="DC317" s="143"/>
      <c r="DD317" s="143"/>
      <c r="DE317" s="143"/>
      <c r="DF317" s="143"/>
      <c r="DG317" s="143"/>
      <c r="DH317" s="143"/>
      <c r="DI317" s="143"/>
      <c r="DJ317" s="143"/>
      <c r="DK317" s="143"/>
      <c r="DL317" s="143"/>
      <c r="DM317" s="143"/>
      <c r="DN317" s="143"/>
      <c r="DO317" s="143"/>
      <c r="DP317" s="143"/>
      <c r="DQ317" s="143"/>
      <c r="DR317" s="143"/>
      <c r="DS317" s="143"/>
      <c r="DT317" s="143"/>
      <c r="DU317" s="143"/>
      <c r="DV317" s="143"/>
      <c r="DW317" s="143"/>
      <c r="DX317" s="143"/>
      <c r="DY317" s="143"/>
      <c r="DZ317" s="143"/>
      <c r="EA317" s="143"/>
      <c r="EB317" s="143"/>
      <c r="EC317" s="143"/>
      <c r="ED317" s="143"/>
      <c r="EE317" s="143"/>
      <c r="EF317" s="143"/>
      <c r="EG317" s="143"/>
      <c r="EH317" s="143"/>
      <c r="EI317" s="143"/>
      <c r="EJ317" s="143"/>
      <c r="EK317" s="143"/>
      <c r="EL317" s="143"/>
      <c r="EM317" s="143"/>
      <c r="EN317" s="143"/>
      <c r="EO317" s="143"/>
      <c r="EP317" s="143"/>
      <c r="EQ317" s="143"/>
      <c r="ER317" s="143"/>
      <c r="ES317" s="143"/>
      <c r="ET317" s="143"/>
      <c r="EU317" s="143"/>
      <c r="EV317" s="143"/>
      <c r="EW317" s="143"/>
      <c r="EX317" s="143"/>
      <c r="EY317" s="143"/>
      <c r="EZ317" s="143"/>
      <c r="FA317" s="143"/>
      <c r="FB317" s="143"/>
      <c r="FC317" s="143"/>
    </row>
    <row r="318" spans="1:159" s="73" customFormat="1">
      <c r="A318" s="74">
        <f>IF(F318&lt;&gt;"",1+MAX($A$2:A317),"")</f>
        <v>253</v>
      </c>
      <c r="B318" s="32"/>
      <c r="C318" s="36"/>
      <c r="D318" s="121" t="s">
        <v>107</v>
      </c>
      <c r="E318" s="120">
        <f>ROUNDUP(E317/32,0)</f>
        <v>13</v>
      </c>
      <c r="F318" s="63">
        <v>0</v>
      </c>
      <c r="G318" s="64">
        <f t="shared" si="85"/>
        <v>13</v>
      </c>
      <c r="H318" s="65" t="s">
        <v>38</v>
      </c>
      <c r="I318" s="37">
        <v>0</v>
      </c>
      <c r="J318" s="38">
        <f t="shared" si="78"/>
        <v>0</v>
      </c>
      <c r="K318" s="39">
        <v>0</v>
      </c>
      <c r="L318" s="40">
        <f t="shared" si="79"/>
        <v>0</v>
      </c>
      <c r="M318" s="40">
        <f t="shared" si="80"/>
        <v>0</v>
      </c>
      <c r="N318" s="40">
        <v>0</v>
      </c>
      <c r="O318" s="40">
        <f t="shared" si="81"/>
        <v>0</v>
      </c>
      <c r="P318" s="40">
        <f t="shared" si="82"/>
        <v>0</v>
      </c>
      <c r="Q318" s="30">
        <f t="shared" si="83"/>
        <v>0</v>
      </c>
      <c r="R318" s="145"/>
      <c r="S318" s="145"/>
      <c r="T318" s="145"/>
      <c r="U318" s="145"/>
      <c r="V318" s="145"/>
      <c r="W318" s="145"/>
      <c r="X318" s="145"/>
      <c r="Y318" s="145"/>
      <c r="Z318" s="145"/>
      <c r="AA318" s="145"/>
      <c r="AB318" s="145"/>
      <c r="AC318" s="145"/>
      <c r="AD318" s="145"/>
      <c r="AE318" s="145"/>
      <c r="AF318" s="145"/>
      <c r="AG318" s="145"/>
      <c r="AH318" s="145"/>
      <c r="AI318" s="145"/>
      <c r="AJ318" s="145"/>
      <c r="AK318" s="143"/>
      <c r="AL318" s="143"/>
      <c r="AM318" s="143"/>
      <c r="AN318" s="143"/>
      <c r="AO318" s="143"/>
      <c r="AP318" s="143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3"/>
      <c r="BB318" s="143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3"/>
      <c r="BN318" s="143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3"/>
      <c r="BZ318" s="143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3"/>
      <c r="CM318" s="143"/>
      <c r="CN318" s="143"/>
      <c r="CO318" s="143"/>
      <c r="CP318" s="143"/>
      <c r="CQ318" s="143"/>
      <c r="CR318" s="143"/>
      <c r="CS318" s="143"/>
      <c r="CT318" s="143"/>
      <c r="CU318" s="143"/>
      <c r="CV318" s="143"/>
      <c r="CW318" s="143"/>
      <c r="CX318" s="143"/>
      <c r="CY318" s="143"/>
      <c r="CZ318" s="143"/>
      <c r="DA318" s="143"/>
      <c r="DB318" s="143"/>
      <c r="DC318" s="143"/>
      <c r="DD318" s="143"/>
      <c r="DE318" s="143"/>
      <c r="DF318" s="143"/>
      <c r="DG318" s="143"/>
      <c r="DH318" s="143"/>
      <c r="DI318" s="143"/>
      <c r="DJ318" s="143"/>
      <c r="DK318" s="143"/>
      <c r="DL318" s="143"/>
      <c r="DM318" s="143"/>
      <c r="DN318" s="143"/>
      <c r="DO318" s="143"/>
      <c r="DP318" s="143"/>
      <c r="DQ318" s="143"/>
      <c r="DR318" s="143"/>
      <c r="DS318" s="143"/>
      <c r="DT318" s="143"/>
      <c r="DU318" s="143"/>
      <c r="DV318" s="143"/>
      <c r="DW318" s="143"/>
      <c r="DX318" s="143"/>
      <c r="DY318" s="143"/>
      <c r="DZ318" s="143"/>
      <c r="EA318" s="143"/>
      <c r="EB318" s="143"/>
      <c r="EC318" s="143"/>
      <c r="ED318" s="143"/>
      <c r="EE318" s="143"/>
      <c r="EF318" s="143"/>
      <c r="EG318" s="143"/>
      <c r="EH318" s="143"/>
      <c r="EI318" s="143"/>
      <c r="EJ318" s="143"/>
      <c r="EK318" s="143"/>
      <c r="EL318" s="143"/>
      <c r="EM318" s="143"/>
      <c r="EN318" s="143"/>
      <c r="EO318" s="143"/>
      <c r="EP318" s="143"/>
      <c r="EQ318" s="143"/>
      <c r="ER318" s="143"/>
      <c r="ES318" s="143"/>
      <c r="ET318" s="143"/>
      <c r="EU318" s="143"/>
      <c r="EV318" s="143"/>
      <c r="EW318" s="143"/>
      <c r="EX318" s="143"/>
      <c r="EY318" s="143"/>
      <c r="EZ318" s="143"/>
      <c r="FA318" s="143"/>
      <c r="FB318" s="143"/>
      <c r="FC318" s="143"/>
    </row>
    <row r="319" spans="1:159" s="73" customFormat="1">
      <c r="A319" s="74">
        <f>IF(F319&lt;&gt;"",1+MAX($A$2:A318),"")</f>
        <v>254</v>
      </c>
      <c r="B319" s="32"/>
      <c r="C319" s="36"/>
      <c r="D319" s="121" t="s">
        <v>110</v>
      </c>
      <c r="E319" s="120">
        <f>ROUNDUP(E317*1.33,0)</f>
        <v>552</v>
      </c>
      <c r="F319" s="63">
        <v>0</v>
      </c>
      <c r="G319" s="64">
        <f t="shared" si="85"/>
        <v>552</v>
      </c>
      <c r="H319" s="65" t="s">
        <v>38</v>
      </c>
      <c r="I319" s="37">
        <v>0</v>
      </c>
      <c r="J319" s="38">
        <f t="shared" si="78"/>
        <v>0</v>
      </c>
      <c r="K319" s="39">
        <v>0</v>
      </c>
      <c r="L319" s="40">
        <f t="shared" si="79"/>
        <v>0</v>
      </c>
      <c r="M319" s="40">
        <f t="shared" si="80"/>
        <v>0</v>
      </c>
      <c r="N319" s="40">
        <v>0</v>
      </c>
      <c r="O319" s="40">
        <f t="shared" si="81"/>
        <v>0</v>
      </c>
      <c r="P319" s="40">
        <f t="shared" si="82"/>
        <v>0</v>
      </c>
      <c r="Q319" s="30">
        <f t="shared" si="83"/>
        <v>0</v>
      </c>
      <c r="R319" s="145"/>
      <c r="S319" s="145"/>
      <c r="T319" s="145"/>
      <c r="U319" s="145"/>
      <c r="V319" s="145"/>
      <c r="W319" s="145"/>
      <c r="X319" s="145"/>
      <c r="Y319" s="145"/>
      <c r="Z319" s="145"/>
      <c r="AA319" s="145"/>
      <c r="AB319" s="145"/>
      <c r="AC319" s="145"/>
      <c r="AD319" s="145"/>
      <c r="AE319" s="145"/>
      <c r="AF319" s="145"/>
      <c r="AG319" s="145"/>
      <c r="AH319" s="145"/>
      <c r="AI319" s="145"/>
      <c r="AJ319" s="145"/>
      <c r="AK319" s="143"/>
      <c r="AL319" s="143"/>
      <c r="AM319" s="143"/>
      <c r="AN319" s="143"/>
      <c r="AO319" s="143"/>
      <c r="AP319" s="143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3"/>
      <c r="BB319" s="143"/>
      <c r="BC319" s="143"/>
      <c r="BD319" s="143"/>
      <c r="BE319" s="143"/>
      <c r="BF319" s="143"/>
      <c r="BG319" s="143"/>
      <c r="BH319" s="143"/>
      <c r="BI319" s="143"/>
      <c r="BJ319" s="143"/>
      <c r="BK319" s="143"/>
      <c r="BL319" s="143"/>
      <c r="BM319" s="143"/>
      <c r="BN319" s="143"/>
      <c r="BO319" s="143"/>
      <c r="BP319" s="143"/>
      <c r="BQ319" s="143"/>
      <c r="BR319" s="143"/>
      <c r="BS319" s="143"/>
      <c r="BT319" s="143"/>
      <c r="BU319" s="143"/>
      <c r="BV319" s="143"/>
      <c r="BW319" s="143"/>
      <c r="BX319" s="143"/>
      <c r="BY319" s="143"/>
      <c r="BZ319" s="143"/>
      <c r="CA319" s="143"/>
      <c r="CB319" s="143"/>
      <c r="CC319" s="143"/>
      <c r="CD319" s="143"/>
      <c r="CE319" s="143"/>
      <c r="CF319" s="143"/>
      <c r="CG319" s="143"/>
      <c r="CH319" s="143"/>
      <c r="CI319" s="143"/>
      <c r="CJ319" s="143"/>
      <c r="CK319" s="143"/>
      <c r="CL319" s="143"/>
      <c r="CM319" s="143"/>
      <c r="CN319" s="143"/>
      <c r="CO319" s="143"/>
      <c r="CP319" s="143"/>
      <c r="CQ319" s="143"/>
      <c r="CR319" s="143"/>
      <c r="CS319" s="143"/>
      <c r="CT319" s="143"/>
      <c r="CU319" s="143"/>
      <c r="CV319" s="143"/>
      <c r="CW319" s="143"/>
      <c r="CX319" s="143"/>
      <c r="CY319" s="143"/>
      <c r="CZ319" s="143"/>
      <c r="DA319" s="143"/>
      <c r="DB319" s="143"/>
      <c r="DC319" s="143"/>
      <c r="DD319" s="143"/>
      <c r="DE319" s="143"/>
      <c r="DF319" s="143"/>
      <c r="DG319" s="143"/>
      <c r="DH319" s="143"/>
      <c r="DI319" s="143"/>
      <c r="DJ319" s="143"/>
      <c r="DK319" s="143"/>
      <c r="DL319" s="143"/>
      <c r="DM319" s="143"/>
      <c r="DN319" s="143"/>
      <c r="DO319" s="143"/>
      <c r="DP319" s="143"/>
      <c r="DQ319" s="143"/>
      <c r="DR319" s="143"/>
      <c r="DS319" s="143"/>
      <c r="DT319" s="143"/>
      <c r="DU319" s="143"/>
      <c r="DV319" s="143"/>
      <c r="DW319" s="143"/>
      <c r="DX319" s="143"/>
      <c r="DY319" s="143"/>
      <c r="DZ319" s="143"/>
      <c r="EA319" s="143"/>
      <c r="EB319" s="143"/>
      <c r="EC319" s="143"/>
      <c r="ED319" s="143"/>
      <c r="EE319" s="143"/>
      <c r="EF319" s="143"/>
      <c r="EG319" s="143"/>
      <c r="EH319" s="143"/>
      <c r="EI319" s="143"/>
      <c r="EJ319" s="143"/>
      <c r="EK319" s="143"/>
      <c r="EL319" s="143"/>
      <c r="EM319" s="143"/>
      <c r="EN319" s="143"/>
      <c r="EO319" s="143"/>
      <c r="EP319" s="143"/>
      <c r="EQ319" s="143"/>
      <c r="ER319" s="143"/>
      <c r="ES319" s="143"/>
      <c r="ET319" s="143"/>
      <c r="EU319" s="143"/>
      <c r="EV319" s="143"/>
      <c r="EW319" s="143"/>
      <c r="EX319" s="143"/>
      <c r="EY319" s="143"/>
      <c r="EZ319" s="143"/>
      <c r="FA319" s="143"/>
      <c r="FB319" s="143"/>
      <c r="FC319" s="143"/>
    </row>
    <row r="320" spans="1:159" s="73" customFormat="1">
      <c r="A320" s="74">
        <f>IF(F320&lt;&gt;"",1+MAX($A$2:A319),"")</f>
        <v>255</v>
      </c>
      <c r="B320" s="32"/>
      <c r="C320" s="36"/>
      <c r="D320" s="121" t="s">
        <v>111</v>
      </c>
      <c r="E320" s="120">
        <f>ROUNDUP(E318*16,0)</f>
        <v>208</v>
      </c>
      <c r="F320" s="63">
        <v>0.05</v>
      </c>
      <c r="G320" s="64">
        <f t="shared" si="85"/>
        <v>218.4</v>
      </c>
      <c r="H320" s="65" t="s">
        <v>39</v>
      </c>
      <c r="I320" s="37">
        <v>0</v>
      </c>
      <c r="J320" s="38">
        <f t="shared" si="78"/>
        <v>0</v>
      </c>
      <c r="K320" s="39">
        <v>0</v>
      </c>
      <c r="L320" s="40">
        <f t="shared" si="79"/>
        <v>0</v>
      </c>
      <c r="M320" s="40">
        <f t="shared" si="80"/>
        <v>0</v>
      </c>
      <c r="N320" s="40">
        <v>0</v>
      </c>
      <c r="O320" s="40">
        <f t="shared" si="81"/>
        <v>0</v>
      </c>
      <c r="P320" s="40">
        <f t="shared" si="82"/>
        <v>0</v>
      </c>
      <c r="Q320" s="30">
        <f t="shared" si="83"/>
        <v>0</v>
      </c>
      <c r="R320" s="145"/>
      <c r="S320" s="145"/>
      <c r="T320" s="145"/>
      <c r="U320" s="145"/>
      <c r="V320" s="145"/>
      <c r="W320" s="145"/>
      <c r="X320" s="145"/>
      <c r="Y320" s="145"/>
      <c r="Z320" s="145"/>
      <c r="AA320" s="145"/>
      <c r="AB320" s="145"/>
      <c r="AC320" s="145"/>
      <c r="AD320" s="145"/>
      <c r="AE320" s="145"/>
      <c r="AF320" s="145"/>
      <c r="AG320" s="145"/>
      <c r="AH320" s="145"/>
      <c r="AI320" s="145"/>
      <c r="AJ320" s="145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143"/>
      <c r="CB320" s="143"/>
      <c r="CC320" s="143"/>
      <c r="CD320" s="143"/>
      <c r="CE320" s="143"/>
      <c r="CF320" s="143"/>
      <c r="CG320" s="143"/>
      <c r="CH320" s="143"/>
      <c r="CI320" s="143"/>
      <c r="CJ320" s="143"/>
      <c r="CK320" s="143"/>
      <c r="CL320" s="143"/>
      <c r="CM320" s="143"/>
      <c r="CN320" s="143"/>
      <c r="CO320" s="143"/>
      <c r="CP320" s="143"/>
      <c r="CQ320" s="143"/>
      <c r="CR320" s="143"/>
      <c r="CS320" s="143"/>
      <c r="CT320" s="143"/>
      <c r="CU320" s="143"/>
      <c r="CV320" s="143"/>
      <c r="CW320" s="143"/>
      <c r="CX320" s="143"/>
      <c r="CY320" s="143"/>
      <c r="CZ320" s="143"/>
      <c r="DA320" s="143"/>
      <c r="DB320" s="143"/>
      <c r="DC320" s="143"/>
      <c r="DD320" s="143"/>
      <c r="DE320" s="143"/>
      <c r="DF320" s="143"/>
      <c r="DG320" s="143"/>
      <c r="DH320" s="143"/>
      <c r="DI320" s="143"/>
      <c r="DJ320" s="143"/>
      <c r="DK320" s="143"/>
      <c r="DL320" s="143"/>
      <c r="DM320" s="143"/>
      <c r="DN320" s="143"/>
      <c r="DO320" s="143"/>
      <c r="DP320" s="143"/>
      <c r="DQ320" s="143"/>
      <c r="DR320" s="143"/>
      <c r="DS320" s="143"/>
      <c r="DT320" s="143"/>
      <c r="DU320" s="143"/>
      <c r="DV320" s="143"/>
      <c r="DW320" s="143"/>
      <c r="DX320" s="143"/>
      <c r="DY320" s="143"/>
      <c r="DZ320" s="143"/>
      <c r="EA320" s="143"/>
      <c r="EB320" s="143"/>
      <c r="EC320" s="143"/>
      <c r="ED320" s="143"/>
      <c r="EE320" s="143"/>
      <c r="EF320" s="143"/>
      <c r="EG320" s="143"/>
      <c r="EH320" s="143"/>
      <c r="EI320" s="143"/>
      <c r="EJ320" s="143"/>
      <c r="EK320" s="143"/>
      <c r="EL320" s="143"/>
      <c r="EM320" s="143"/>
      <c r="EN320" s="143"/>
      <c r="EO320" s="143"/>
      <c r="EP320" s="143"/>
      <c r="EQ320" s="143"/>
      <c r="ER320" s="143"/>
      <c r="ES320" s="143"/>
      <c r="ET320" s="143"/>
      <c r="EU320" s="143"/>
      <c r="EV320" s="143"/>
      <c r="EW320" s="143"/>
      <c r="EX320" s="143"/>
      <c r="EY320" s="143"/>
      <c r="EZ320" s="143"/>
      <c r="FA320" s="143"/>
      <c r="FB320" s="143"/>
      <c r="FC320" s="143"/>
    </row>
    <row r="321" spans="1:159" s="73" customFormat="1">
      <c r="A321" s="74">
        <f>IF(F321&lt;&gt;"",1+MAX($A$2:A320),"")</f>
        <v>256</v>
      </c>
      <c r="B321" s="32"/>
      <c r="C321" s="36"/>
      <c r="D321" s="121" t="s">
        <v>112</v>
      </c>
      <c r="E321" s="120">
        <f>E317*0.084</f>
        <v>34.86</v>
      </c>
      <c r="F321" s="35">
        <v>0.05</v>
      </c>
      <c r="G321" s="64">
        <f t="shared" si="85"/>
        <v>36.603000000000002</v>
      </c>
      <c r="H321" s="65" t="s">
        <v>113</v>
      </c>
      <c r="I321" s="37">
        <v>0</v>
      </c>
      <c r="J321" s="38">
        <f t="shared" si="78"/>
        <v>0</v>
      </c>
      <c r="K321" s="39">
        <v>0</v>
      </c>
      <c r="L321" s="40">
        <f t="shared" si="79"/>
        <v>0</v>
      </c>
      <c r="M321" s="40">
        <f t="shared" si="80"/>
        <v>0</v>
      </c>
      <c r="N321" s="40">
        <v>0</v>
      </c>
      <c r="O321" s="40">
        <f t="shared" si="81"/>
        <v>0</v>
      </c>
      <c r="P321" s="40">
        <f t="shared" si="82"/>
        <v>0</v>
      </c>
      <c r="Q321" s="30">
        <f t="shared" si="83"/>
        <v>0</v>
      </c>
      <c r="R321" s="145"/>
      <c r="S321" s="145"/>
      <c r="T321" s="145"/>
      <c r="U321" s="145"/>
      <c r="V321" s="145"/>
      <c r="W321" s="145"/>
      <c r="X321" s="145"/>
      <c r="Y321" s="145"/>
      <c r="Z321" s="145"/>
      <c r="AA321" s="145"/>
      <c r="AB321" s="145"/>
      <c r="AC321" s="145"/>
      <c r="AD321" s="145"/>
      <c r="AE321" s="145"/>
      <c r="AF321" s="145"/>
      <c r="AG321" s="145"/>
      <c r="AH321" s="145"/>
      <c r="AI321" s="145"/>
      <c r="AJ321" s="145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143"/>
      <c r="CB321" s="143"/>
      <c r="CC321" s="143"/>
      <c r="CD321" s="143"/>
      <c r="CE321" s="143"/>
      <c r="CF321" s="143"/>
      <c r="CG321" s="143"/>
      <c r="CH321" s="143"/>
      <c r="CI321" s="143"/>
      <c r="CJ321" s="143"/>
      <c r="CK321" s="143"/>
      <c r="CL321" s="143"/>
      <c r="CM321" s="143"/>
      <c r="CN321" s="143"/>
      <c r="CO321" s="143"/>
      <c r="CP321" s="143"/>
      <c r="CQ321" s="143"/>
      <c r="CR321" s="143"/>
      <c r="CS321" s="143"/>
      <c r="CT321" s="143"/>
      <c r="CU321" s="143"/>
      <c r="CV321" s="143"/>
      <c r="CW321" s="143"/>
      <c r="CX321" s="143"/>
      <c r="CY321" s="143"/>
      <c r="CZ321" s="143"/>
      <c r="DA321" s="143"/>
      <c r="DB321" s="143"/>
      <c r="DC321" s="143"/>
      <c r="DD321" s="143"/>
      <c r="DE321" s="143"/>
      <c r="DF321" s="143"/>
      <c r="DG321" s="143"/>
      <c r="DH321" s="143"/>
      <c r="DI321" s="143"/>
      <c r="DJ321" s="143"/>
      <c r="DK321" s="143"/>
      <c r="DL321" s="143"/>
      <c r="DM321" s="143"/>
      <c r="DN321" s="143"/>
      <c r="DO321" s="143"/>
      <c r="DP321" s="143"/>
      <c r="DQ321" s="143"/>
      <c r="DR321" s="143"/>
      <c r="DS321" s="143"/>
      <c r="DT321" s="143"/>
      <c r="DU321" s="143"/>
      <c r="DV321" s="143"/>
      <c r="DW321" s="143"/>
      <c r="DX321" s="143"/>
      <c r="DY321" s="143"/>
      <c r="DZ321" s="143"/>
      <c r="EA321" s="143"/>
      <c r="EB321" s="143"/>
      <c r="EC321" s="143"/>
      <c r="ED321" s="143"/>
      <c r="EE321" s="143"/>
      <c r="EF321" s="143"/>
      <c r="EG321" s="143"/>
      <c r="EH321" s="143"/>
      <c r="EI321" s="143"/>
      <c r="EJ321" s="143"/>
      <c r="EK321" s="143"/>
      <c r="EL321" s="143"/>
      <c r="EM321" s="143"/>
      <c r="EN321" s="143"/>
      <c r="EO321" s="143"/>
      <c r="EP321" s="143"/>
      <c r="EQ321" s="143"/>
      <c r="ER321" s="143"/>
      <c r="ES321" s="143"/>
      <c r="ET321" s="143"/>
      <c r="EU321" s="143"/>
      <c r="EV321" s="143"/>
      <c r="EW321" s="143"/>
      <c r="EX321" s="143"/>
      <c r="EY321" s="143"/>
      <c r="EZ321" s="143"/>
      <c r="FA321" s="143"/>
      <c r="FB321" s="143"/>
      <c r="FC321" s="143"/>
    </row>
    <row r="322" spans="1:159" s="73" customFormat="1">
      <c r="A322" s="74">
        <f>IF(F322&lt;&gt;"",1+MAX($A$2:A321),"")</f>
        <v>257</v>
      </c>
      <c r="B322" s="32"/>
      <c r="C322" s="36"/>
      <c r="D322" s="119" t="s">
        <v>114</v>
      </c>
      <c r="E322" s="120">
        <v>415</v>
      </c>
      <c r="F322" s="63">
        <v>0.1</v>
      </c>
      <c r="G322" s="64">
        <f t="shared" si="85"/>
        <v>456.50000000000006</v>
      </c>
      <c r="H322" s="71" t="s">
        <v>37</v>
      </c>
      <c r="I322" s="37">
        <v>0</v>
      </c>
      <c r="J322" s="38">
        <f t="shared" si="78"/>
        <v>0</v>
      </c>
      <c r="K322" s="39">
        <v>0</v>
      </c>
      <c r="L322" s="40">
        <f t="shared" si="79"/>
        <v>0</v>
      </c>
      <c r="M322" s="40">
        <f t="shared" si="80"/>
        <v>0</v>
      </c>
      <c r="N322" s="40">
        <v>0</v>
      </c>
      <c r="O322" s="40">
        <f t="shared" si="81"/>
        <v>0</v>
      </c>
      <c r="P322" s="40">
        <f t="shared" si="82"/>
        <v>0</v>
      </c>
      <c r="Q322" s="30">
        <f t="shared" si="83"/>
        <v>0</v>
      </c>
      <c r="R322" s="145"/>
      <c r="S322" s="145"/>
      <c r="T322" s="145"/>
      <c r="U322" s="145"/>
      <c r="V322" s="145"/>
      <c r="W322" s="145"/>
      <c r="X322" s="145"/>
      <c r="Y322" s="145"/>
      <c r="Z322" s="145"/>
      <c r="AA322" s="145"/>
      <c r="AB322" s="145"/>
      <c r="AC322" s="145"/>
      <c r="AD322" s="145"/>
      <c r="AE322" s="145"/>
      <c r="AF322" s="145"/>
      <c r="AG322" s="145"/>
      <c r="AH322" s="145"/>
      <c r="AI322" s="145"/>
      <c r="AJ322" s="145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143"/>
      <c r="CB322" s="143"/>
      <c r="CC322" s="143"/>
      <c r="CD322" s="143"/>
      <c r="CE322" s="143"/>
      <c r="CF322" s="143"/>
      <c r="CG322" s="143"/>
      <c r="CH322" s="143"/>
      <c r="CI322" s="143"/>
      <c r="CJ322" s="143"/>
      <c r="CK322" s="143"/>
      <c r="CL322" s="143"/>
      <c r="CM322" s="143"/>
      <c r="CN322" s="143"/>
      <c r="CO322" s="143"/>
      <c r="CP322" s="143"/>
      <c r="CQ322" s="143"/>
      <c r="CR322" s="143"/>
      <c r="CS322" s="143"/>
      <c r="CT322" s="143"/>
      <c r="CU322" s="143"/>
      <c r="CV322" s="143"/>
      <c r="CW322" s="143"/>
      <c r="CX322" s="143"/>
      <c r="CY322" s="143"/>
      <c r="CZ322" s="143"/>
      <c r="DA322" s="143"/>
      <c r="DB322" s="143"/>
      <c r="DC322" s="143"/>
      <c r="DD322" s="143"/>
      <c r="DE322" s="143"/>
      <c r="DF322" s="143"/>
      <c r="DG322" s="143"/>
      <c r="DH322" s="143"/>
      <c r="DI322" s="143"/>
      <c r="DJ322" s="143"/>
      <c r="DK322" s="143"/>
      <c r="DL322" s="143"/>
      <c r="DM322" s="143"/>
      <c r="DN322" s="143"/>
      <c r="DO322" s="143"/>
      <c r="DP322" s="143"/>
      <c r="DQ322" s="143"/>
      <c r="DR322" s="143"/>
      <c r="DS322" s="143"/>
      <c r="DT322" s="143"/>
      <c r="DU322" s="143"/>
      <c r="DV322" s="143"/>
      <c r="DW322" s="143"/>
      <c r="DX322" s="143"/>
      <c r="DY322" s="143"/>
      <c r="DZ322" s="143"/>
      <c r="EA322" s="143"/>
      <c r="EB322" s="143"/>
      <c r="EC322" s="143"/>
      <c r="ED322" s="143"/>
      <c r="EE322" s="143"/>
      <c r="EF322" s="143"/>
      <c r="EG322" s="143"/>
      <c r="EH322" s="143"/>
      <c r="EI322" s="143"/>
      <c r="EJ322" s="143"/>
      <c r="EK322" s="143"/>
      <c r="EL322" s="143"/>
      <c r="EM322" s="143"/>
      <c r="EN322" s="143"/>
      <c r="EO322" s="143"/>
      <c r="EP322" s="143"/>
      <c r="EQ322" s="143"/>
      <c r="ER322" s="143"/>
      <c r="ES322" s="143"/>
      <c r="ET322" s="143"/>
      <c r="EU322" s="143"/>
      <c r="EV322" s="143"/>
      <c r="EW322" s="143"/>
      <c r="EX322" s="143"/>
      <c r="EY322" s="143"/>
      <c r="EZ322" s="143"/>
      <c r="FA322" s="143"/>
      <c r="FB322" s="143"/>
      <c r="FC322" s="143"/>
    </row>
    <row r="323" spans="1:159" s="73" customFormat="1">
      <c r="A323" s="74">
        <f>IF(F323&lt;&gt;"",1+MAX($A$2:A322),"")</f>
        <v>258</v>
      </c>
      <c r="B323" s="32"/>
      <c r="C323" s="36"/>
      <c r="D323" s="121" t="s">
        <v>107</v>
      </c>
      <c r="E323" s="120">
        <f>ROUNDUP(E322/32,0)</f>
        <v>13</v>
      </c>
      <c r="F323" s="63">
        <v>0</v>
      </c>
      <c r="G323" s="64">
        <f t="shared" si="85"/>
        <v>13</v>
      </c>
      <c r="H323" s="65" t="s">
        <v>38</v>
      </c>
      <c r="I323" s="37">
        <v>0</v>
      </c>
      <c r="J323" s="38">
        <f t="shared" si="78"/>
        <v>0</v>
      </c>
      <c r="K323" s="39">
        <v>0</v>
      </c>
      <c r="L323" s="40">
        <f t="shared" si="79"/>
        <v>0</v>
      </c>
      <c r="M323" s="40">
        <f t="shared" si="80"/>
        <v>0</v>
      </c>
      <c r="N323" s="40">
        <v>0</v>
      </c>
      <c r="O323" s="40">
        <f t="shared" si="81"/>
        <v>0</v>
      </c>
      <c r="P323" s="40">
        <f t="shared" si="82"/>
        <v>0</v>
      </c>
      <c r="Q323" s="30">
        <f t="shared" si="83"/>
        <v>0</v>
      </c>
      <c r="R323" s="145"/>
      <c r="S323" s="145"/>
      <c r="T323" s="145"/>
      <c r="U323" s="145"/>
      <c r="V323" s="145"/>
      <c r="W323" s="145"/>
      <c r="X323" s="145"/>
      <c r="Y323" s="145"/>
      <c r="Z323" s="145"/>
      <c r="AA323" s="145"/>
      <c r="AB323" s="145"/>
      <c r="AC323" s="145"/>
      <c r="AD323" s="145"/>
      <c r="AE323" s="145"/>
      <c r="AF323" s="145"/>
      <c r="AG323" s="145"/>
      <c r="AH323" s="145"/>
      <c r="AI323" s="145"/>
      <c r="AJ323" s="145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3"/>
      <c r="CM323" s="143"/>
      <c r="CN323" s="143"/>
      <c r="CO323" s="143"/>
      <c r="CP323" s="143"/>
      <c r="CQ323" s="143"/>
      <c r="CR323" s="143"/>
      <c r="CS323" s="143"/>
      <c r="CT323" s="143"/>
      <c r="CU323" s="143"/>
      <c r="CV323" s="143"/>
      <c r="CW323" s="143"/>
      <c r="CX323" s="143"/>
      <c r="CY323" s="143"/>
      <c r="CZ323" s="143"/>
      <c r="DA323" s="143"/>
      <c r="DB323" s="143"/>
      <c r="DC323" s="143"/>
      <c r="DD323" s="143"/>
      <c r="DE323" s="143"/>
      <c r="DF323" s="143"/>
      <c r="DG323" s="143"/>
      <c r="DH323" s="143"/>
      <c r="DI323" s="143"/>
      <c r="DJ323" s="143"/>
      <c r="DK323" s="143"/>
      <c r="DL323" s="143"/>
      <c r="DM323" s="143"/>
      <c r="DN323" s="143"/>
      <c r="DO323" s="143"/>
      <c r="DP323" s="143"/>
      <c r="DQ323" s="143"/>
      <c r="DR323" s="143"/>
      <c r="DS323" s="143"/>
      <c r="DT323" s="143"/>
      <c r="DU323" s="143"/>
      <c r="DV323" s="143"/>
      <c r="DW323" s="143"/>
      <c r="DX323" s="143"/>
      <c r="DY323" s="143"/>
      <c r="DZ323" s="143"/>
      <c r="EA323" s="143"/>
      <c r="EB323" s="143"/>
      <c r="EC323" s="143"/>
      <c r="ED323" s="143"/>
      <c r="EE323" s="143"/>
      <c r="EF323" s="143"/>
      <c r="EG323" s="143"/>
      <c r="EH323" s="143"/>
      <c r="EI323" s="143"/>
      <c r="EJ323" s="143"/>
      <c r="EK323" s="143"/>
      <c r="EL323" s="143"/>
      <c r="EM323" s="143"/>
      <c r="EN323" s="143"/>
      <c r="EO323" s="143"/>
      <c r="EP323" s="143"/>
      <c r="EQ323" s="143"/>
      <c r="ER323" s="143"/>
      <c r="ES323" s="143"/>
      <c r="ET323" s="143"/>
      <c r="EU323" s="143"/>
      <c r="EV323" s="143"/>
      <c r="EW323" s="143"/>
      <c r="EX323" s="143"/>
      <c r="EY323" s="143"/>
      <c r="EZ323" s="143"/>
      <c r="FA323" s="143"/>
      <c r="FB323" s="143"/>
      <c r="FC323" s="143"/>
    </row>
    <row r="324" spans="1:159" s="73" customFormat="1">
      <c r="A324" s="74">
        <f>IF(F324&lt;&gt;"",1+MAX($A$2:A323),"")</f>
        <v>259</v>
      </c>
      <c r="B324" s="32"/>
      <c r="C324" s="36"/>
      <c r="D324" s="121" t="s">
        <v>110</v>
      </c>
      <c r="E324" s="120">
        <f>ROUNDUP(E322*1.33,0)</f>
        <v>552</v>
      </c>
      <c r="F324" s="63">
        <v>0</v>
      </c>
      <c r="G324" s="64">
        <f t="shared" si="85"/>
        <v>552</v>
      </c>
      <c r="H324" s="65" t="s">
        <v>38</v>
      </c>
      <c r="I324" s="37">
        <v>0</v>
      </c>
      <c r="J324" s="38">
        <f t="shared" si="78"/>
        <v>0</v>
      </c>
      <c r="K324" s="39">
        <v>0</v>
      </c>
      <c r="L324" s="40">
        <f t="shared" si="79"/>
        <v>0</v>
      </c>
      <c r="M324" s="40">
        <f t="shared" si="80"/>
        <v>0</v>
      </c>
      <c r="N324" s="40">
        <v>0</v>
      </c>
      <c r="O324" s="40">
        <f t="shared" si="81"/>
        <v>0</v>
      </c>
      <c r="P324" s="40">
        <f t="shared" si="82"/>
        <v>0</v>
      </c>
      <c r="Q324" s="30">
        <f t="shared" si="83"/>
        <v>0</v>
      </c>
      <c r="R324" s="145"/>
      <c r="S324" s="145"/>
      <c r="T324" s="145"/>
      <c r="U324" s="145"/>
      <c r="V324" s="145"/>
      <c r="W324" s="145"/>
      <c r="X324" s="145"/>
      <c r="Y324" s="145"/>
      <c r="Z324" s="145"/>
      <c r="AA324" s="145"/>
      <c r="AB324" s="145"/>
      <c r="AC324" s="145"/>
      <c r="AD324" s="145"/>
      <c r="AE324" s="145"/>
      <c r="AF324" s="145"/>
      <c r="AG324" s="145"/>
      <c r="AH324" s="145"/>
      <c r="AI324" s="145"/>
      <c r="AJ324" s="145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143"/>
      <c r="CB324" s="143"/>
      <c r="CC324" s="143"/>
      <c r="CD324" s="143"/>
      <c r="CE324" s="143"/>
      <c r="CF324" s="143"/>
      <c r="CG324" s="143"/>
      <c r="CH324" s="143"/>
      <c r="CI324" s="143"/>
      <c r="CJ324" s="143"/>
      <c r="CK324" s="143"/>
      <c r="CL324" s="143"/>
      <c r="CM324" s="143"/>
      <c r="CN324" s="143"/>
      <c r="CO324" s="143"/>
      <c r="CP324" s="143"/>
      <c r="CQ324" s="143"/>
      <c r="CR324" s="143"/>
      <c r="CS324" s="143"/>
      <c r="CT324" s="143"/>
      <c r="CU324" s="143"/>
      <c r="CV324" s="143"/>
      <c r="CW324" s="143"/>
      <c r="CX324" s="143"/>
      <c r="CY324" s="143"/>
      <c r="CZ324" s="143"/>
      <c r="DA324" s="143"/>
      <c r="DB324" s="143"/>
      <c r="DC324" s="143"/>
      <c r="DD324" s="143"/>
      <c r="DE324" s="143"/>
      <c r="DF324" s="143"/>
      <c r="DG324" s="143"/>
      <c r="DH324" s="143"/>
      <c r="DI324" s="143"/>
      <c r="DJ324" s="143"/>
      <c r="DK324" s="143"/>
      <c r="DL324" s="143"/>
      <c r="DM324" s="143"/>
      <c r="DN324" s="143"/>
      <c r="DO324" s="143"/>
      <c r="DP324" s="143"/>
      <c r="DQ324" s="143"/>
      <c r="DR324" s="143"/>
      <c r="DS324" s="143"/>
      <c r="DT324" s="143"/>
      <c r="DU324" s="143"/>
      <c r="DV324" s="143"/>
      <c r="DW324" s="143"/>
      <c r="DX324" s="143"/>
      <c r="DY324" s="143"/>
      <c r="DZ324" s="143"/>
      <c r="EA324" s="143"/>
      <c r="EB324" s="143"/>
      <c r="EC324" s="143"/>
      <c r="ED324" s="143"/>
      <c r="EE324" s="143"/>
      <c r="EF324" s="143"/>
      <c r="EG324" s="143"/>
      <c r="EH324" s="143"/>
      <c r="EI324" s="143"/>
      <c r="EJ324" s="143"/>
      <c r="EK324" s="143"/>
      <c r="EL324" s="143"/>
      <c r="EM324" s="143"/>
      <c r="EN324" s="143"/>
      <c r="EO324" s="143"/>
      <c r="EP324" s="143"/>
      <c r="EQ324" s="143"/>
      <c r="ER324" s="143"/>
      <c r="ES324" s="143"/>
      <c r="ET324" s="143"/>
      <c r="EU324" s="143"/>
      <c r="EV324" s="143"/>
      <c r="EW324" s="143"/>
      <c r="EX324" s="143"/>
      <c r="EY324" s="143"/>
      <c r="EZ324" s="143"/>
      <c r="FA324" s="143"/>
      <c r="FB324" s="143"/>
      <c r="FC324" s="143"/>
    </row>
    <row r="325" spans="1:159" s="73" customFormat="1">
      <c r="A325" s="74">
        <f>IF(F325&lt;&gt;"",1+MAX($A$2:A324),"")</f>
        <v>260</v>
      </c>
      <c r="B325" s="32"/>
      <c r="C325" s="36"/>
      <c r="D325" s="121" t="s">
        <v>111</v>
      </c>
      <c r="E325" s="120">
        <f>ROUNDUP(E323*16,0)</f>
        <v>208</v>
      </c>
      <c r="F325" s="63">
        <v>0.05</v>
      </c>
      <c r="G325" s="64">
        <f t="shared" si="85"/>
        <v>218.4</v>
      </c>
      <c r="H325" s="65" t="s">
        <v>39</v>
      </c>
      <c r="I325" s="37">
        <v>0</v>
      </c>
      <c r="J325" s="38">
        <f t="shared" si="78"/>
        <v>0</v>
      </c>
      <c r="K325" s="39">
        <v>0</v>
      </c>
      <c r="L325" s="40">
        <f t="shared" si="79"/>
        <v>0</v>
      </c>
      <c r="M325" s="40">
        <f t="shared" si="80"/>
        <v>0</v>
      </c>
      <c r="N325" s="40">
        <v>0</v>
      </c>
      <c r="O325" s="40">
        <f t="shared" si="81"/>
        <v>0</v>
      </c>
      <c r="P325" s="40">
        <f t="shared" si="82"/>
        <v>0</v>
      </c>
      <c r="Q325" s="30">
        <f t="shared" si="83"/>
        <v>0</v>
      </c>
      <c r="R325" s="145"/>
      <c r="S325" s="145"/>
      <c r="T325" s="145"/>
      <c r="U325" s="145"/>
      <c r="V325" s="145"/>
      <c r="W325" s="145"/>
      <c r="X325" s="145"/>
      <c r="Y325" s="145"/>
      <c r="Z325" s="145"/>
      <c r="AA325" s="145"/>
      <c r="AB325" s="145"/>
      <c r="AC325" s="145"/>
      <c r="AD325" s="145"/>
      <c r="AE325" s="145"/>
      <c r="AF325" s="145"/>
      <c r="AG325" s="145"/>
      <c r="AH325" s="145"/>
      <c r="AI325" s="145"/>
      <c r="AJ325" s="145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143"/>
      <c r="CB325" s="143"/>
      <c r="CC325" s="143"/>
      <c r="CD325" s="143"/>
      <c r="CE325" s="143"/>
      <c r="CF325" s="143"/>
      <c r="CG325" s="143"/>
      <c r="CH325" s="143"/>
      <c r="CI325" s="143"/>
      <c r="CJ325" s="143"/>
      <c r="CK325" s="143"/>
      <c r="CL325" s="143"/>
      <c r="CM325" s="143"/>
      <c r="CN325" s="143"/>
      <c r="CO325" s="143"/>
      <c r="CP325" s="143"/>
      <c r="CQ325" s="143"/>
      <c r="CR325" s="143"/>
      <c r="CS325" s="143"/>
      <c r="CT325" s="143"/>
      <c r="CU325" s="143"/>
      <c r="CV325" s="143"/>
      <c r="CW325" s="143"/>
      <c r="CX325" s="143"/>
      <c r="CY325" s="143"/>
      <c r="CZ325" s="143"/>
      <c r="DA325" s="143"/>
      <c r="DB325" s="143"/>
      <c r="DC325" s="143"/>
      <c r="DD325" s="143"/>
      <c r="DE325" s="143"/>
      <c r="DF325" s="143"/>
      <c r="DG325" s="143"/>
      <c r="DH325" s="143"/>
      <c r="DI325" s="143"/>
      <c r="DJ325" s="143"/>
      <c r="DK325" s="143"/>
      <c r="DL325" s="143"/>
      <c r="DM325" s="143"/>
      <c r="DN325" s="143"/>
      <c r="DO325" s="143"/>
      <c r="DP325" s="143"/>
      <c r="DQ325" s="143"/>
      <c r="DR325" s="143"/>
      <c r="DS325" s="143"/>
      <c r="DT325" s="143"/>
      <c r="DU325" s="143"/>
      <c r="DV325" s="143"/>
      <c r="DW325" s="143"/>
      <c r="DX325" s="143"/>
      <c r="DY325" s="143"/>
      <c r="DZ325" s="143"/>
      <c r="EA325" s="143"/>
      <c r="EB325" s="143"/>
      <c r="EC325" s="143"/>
      <c r="ED325" s="143"/>
      <c r="EE325" s="143"/>
      <c r="EF325" s="143"/>
      <c r="EG325" s="143"/>
      <c r="EH325" s="143"/>
      <c r="EI325" s="143"/>
      <c r="EJ325" s="143"/>
      <c r="EK325" s="143"/>
      <c r="EL325" s="143"/>
      <c r="EM325" s="143"/>
      <c r="EN325" s="143"/>
      <c r="EO325" s="143"/>
      <c r="EP325" s="143"/>
      <c r="EQ325" s="143"/>
      <c r="ER325" s="143"/>
      <c r="ES325" s="143"/>
      <c r="ET325" s="143"/>
      <c r="EU325" s="143"/>
      <c r="EV325" s="143"/>
      <c r="EW325" s="143"/>
      <c r="EX325" s="143"/>
      <c r="EY325" s="143"/>
      <c r="EZ325" s="143"/>
      <c r="FA325" s="143"/>
      <c r="FB325" s="143"/>
      <c r="FC325" s="143"/>
    </row>
    <row r="326" spans="1:159" s="73" customFormat="1">
      <c r="A326" s="74">
        <f>IF(F326&lt;&gt;"",1+MAX($A$2:A325),"")</f>
        <v>261</v>
      </c>
      <c r="B326" s="32"/>
      <c r="C326" s="36"/>
      <c r="D326" s="121" t="s">
        <v>112</v>
      </c>
      <c r="E326" s="120">
        <f>E322*0.084</f>
        <v>34.86</v>
      </c>
      <c r="F326" s="35">
        <v>0.05</v>
      </c>
      <c r="G326" s="64">
        <f t="shared" si="85"/>
        <v>36.603000000000002</v>
      </c>
      <c r="H326" s="65" t="s">
        <v>113</v>
      </c>
      <c r="I326" s="37">
        <v>0</v>
      </c>
      <c r="J326" s="38">
        <f t="shared" si="78"/>
        <v>0</v>
      </c>
      <c r="K326" s="39">
        <v>0</v>
      </c>
      <c r="L326" s="40">
        <f t="shared" si="79"/>
        <v>0</v>
      </c>
      <c r="M326" s="40">
        <f t="shared" si="80"/>
        <v>0</v>
      </c>
      <c r="N326" s="40">
        <v>0</v>
      </c>
      <c r="O326" s="40">
        <f t="shared" si="81"/>
        <v>0</v>
      </c>
      <c r="P326" s="40">
        <f t="shared" si="82"/>
        <v>0</v>
      </c>
      <c r="Q326" s="30">
        <f t="shared" si="83"/>
        <v>0</v>
      </c>
      <c r="R326" s="145"/>
      <c r="S326" s="145"/>
      <c r="T326" s="145"/>
      <c r="U326" s="145"/>
      <c r="V326" s="145"/>
      <c r="W326" s="145"/>
      <c r="X326" s="145"/>
      <c r="Y326" s="145"/>
      <c r="Z326" s="145"/>
      <c r="AA326" s="145"/>
      <c r="AB326" s="145"/>
      <c r="AC326" s="145"/>
      <c r="AD326" s="145"/>
      <c r="AE326" s="145"/>
      <c r="AF326" s="145"/>
      <c r="AG326" s="145"/>
      <c r="AH326" s="145"/>
      <c r="AI326" s="145"/>
      <c r="AJ326" s="145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143"/>
      <c r="CB326" s="143"/>
      <c r="CC326" s="143"/>
      <c r="CD326" s="143"/>
      <c r="CE326" s="143"/>
      <c r="CF326" s="143"/>
      <c r="CG326" s="143"/>
      <c r="CH326" s="143"/>
      <c r="CI326" s="143"/>
      <c r="CJ326" s="143"/>
      <c r="CK326" s="143"/>
      <c r="CL326" s="143"/>
      <c r="CM326" s="143"/>
      <c r="CN326" s="143"/>
      <c r="CO326" s="143"/>
      <c r="CP326" s="143"/>
      <c r="CQ326" s="143"/>
      <c r="CR326" s="143"/>
      <c r="CS326" s="143"/>
      <c r="CT326" s="143"/>
      <c r="CU326" s="143"/>
      <c r="CV326" s="143"/>
      <c r="CW326" s="143"/>
      <c r="CX326" s="143"/>
      <c r="CY326" s="143"/>
      <c r="CZ326" s="143"/>
      <c r="DA326" s="143"/>
      <c r="DB326" s="143"/>
      <c r="DC326" s="143"/>
      <c r="DD326" s="143"/>
      <c r="DE326" s="143"/>
      <c r="DF326" s="143"/>
      <c r="DG326" s="143"/>
      <c r="DH326" s="143"/>
      <c r="DI326" s="143"/>
      <c r="DJ326" s="143"/>
      <c r="DK326" s="143"/>
      <c r="DL326" s="143"/>
      <c r="DM326" s="143"/>
      <c r="DN326" s="143"/>
      <c r="DO326" s="143"/>
      <c r="DP326" s="143"/>
      <c r="DQ326" s="143"/>
      <c r="DR326" s="143"/>
      <c r="DS326" s="143"/>
      <c r="DT326" s="143"/>
      <c r="DU326" s="143"/>
      <c r="DV326" s="143"/>
      <c r="DW326" s="143"/>
      <c r="DX326" s="143"/>
      <c r="DY326" s="143"/>
      <c r="DZ326" s="143"/>
      <c r="EA326" s="143"/>
      <c r="EB326" s="143"/>
      <c r="EC326" s="143"/>
      <c r="ED326" s="143"/>
      <c r="EE326" s="143"/>
      <c r="EF326" s="143"/>
      <c r="EG326" s="143"/>
      <c r="EH326" s="143"/>
      <c r="EI326" s="143"/>
      <c r="EJ326" s="143"/>
      <c r="EK326" s="143"/>
      <c r="EL326" s="143"/>
      <c r="EM326" s="143"/>
      <c r="EN326" s="143"/>
      <c r="EO326" s="143"/>
      <c r="EP326" s="143"/>
      <c r="EQ326" s="143"/>
      <c r="ER326" s="143"/>
      <c r="ES326" s="143"/>
      <c r="ET326" s="143"/>
      <c r="EU326" s="143"/>
      <c r="EV326" s="143"/>
      <c r="EW326" s="143"/>
      <c r="EX326" s="143"/>
      <c r="EY326" s="143"/>
      <c r="EZ326" s="143"/>
      <c r="FA326" s="143"/>
      <c r="FB326" s="143"/>
      <c r="FC326" s="143"/>
    </row>
    <row r="327" spans="1:159" s="73" customFormat="1">
      <c r="A327" s="74">
        <f>IF(F327&lt;&gt;"",1+MAX($A$2:A326),"")</f>
        <v>262</v>
      </c>
      <c r="B327" s="32"/>
      <c r="C327" s="36"/>
      <c r="D327" s="119" t="s">
        <v>164</v>
      </c>
      <c r="E327" s="120">
        <v>415</v>
      </c>
      <c r="F327" s="63">
        <v>0.1</v>
      </c>
      <c r="G327" s="64">
        <f t="shared" si="85"/>
        <v>456.50000000000006</v>
      </c>
      <c r="H327" s="71" t="s">
        <v>37</v>
      </c>
      <c r="I327" s="37">
        <v>0</v>
      </c>
      <c r="J327" s="38">
        <f t="shared" si="78"/>
        <v>0</v>
      </c>
      <c r="K327" s="39">
        <v>0</v>
      </c>
      <c r="L327" s="40">
        <f t="shared" si="79"/>
        <v>0</v>
      </c>
      <c r="M327" s="40">
        <f t="shared" si="80"/>
        <v>0</v>
      </c>
      <c r="N327" s="40">
        <v>0</v>
      </c>
      <c r="O327" s="40">
        <f t="shared" si="81"/>
        <v>0</v>
      </c>
      <c r="P327" s="40">
        <f t="shared" si="82"/>
        <v>0</v>
      </c>
      <c r="Q327" s="30">
        <f t="shared" si="83"/>
        <v>0</v>
      </c>
      <c r="R327" s="145"/>
      <c r="S327" s="145"/>
      <c r="T327" s="145"/>
      <c r="U327" s="145"/>
      <c r="V327" s="145"/>
      <c r="W327" s="145"/>
      <c r="X327" s="145"/>
      <c r="Y327" s="145"/>
      <c r="Z327" s="145"/>
      <c r="AA327" s="145"/>
      <c r="AB327" s="145"/>
      <c r="AC327" s="145"/>
      <c r="AD327" s="145"/>
      <c r="AE327" s="145"/>
      <c r="AF327" s="145"/>
      <c r="AG327" s="145"/>
      <c r="AH327" s="145"/>
      <c r="AI327" s="145"/>
      <c r="AJ327" s="145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143"/>
      <c r="CB327" s="143"/>
      <c r="CC327" s="143"/>
      <c r="CD327" s="143"/>
      <c r="CE327" s="143"/>
      <c r="CF327" s="143"/>
      <c r="CG327" s="143"/>
      <c r="CH327" s="143"/>
      <c r="CI327" s="143"/>
      <c r="CJ327" s="143"/>
      <c r="CK327" s="143"/>
      <c r="CL327" s="143"/>
      <c r="CM327" s="143"/>
      <c r="CN327" s="143"/>
      <c r="CO327" s="143"/>
      <c r="CP327" s="143"/>
      <c r="CQ327" s="143"/>
      <c r="CR327" s="143"/>
      <c r="CS327" s="143"/>
      <c r="CT327" s="143"/>
      <c r="CU327" s="143"/>
      <c r="CV327" s="143"/>
      <c r="CW327" s="143"/>
      <c r="CX327" s="143"/>
      <c r="CY327" s="143"/>
      <c r="CZ327" s="143"/>
      <c r="DA327" s="143"/>
      <c r="DB327" s="143"/>
      <c r="DC327" s="143"/>
      <c r="DD327" s="143"/>
      <c r="DE327" s="143"/>
      <c r="DF327" s="143"/>
      <c r="DG327" s="143"/>
      <c r="DH327" s="143"/>
      <c r="DI327" s="143"/>
      <c r="DJ327" s="143"/>
      <c r="DK327" s="143"/>
      <c r="DL327" s="143"/>
      <c r="DM327" s="143"/>
      <c r="DN327" s="143"/>
      <c r="DO327" s="143"/>
      <c r="DP327" s="143"/>
      <c r="DQ327" s="143"/>
      <c r="DR327" s="143"/>
      <c r="DS327" s="143"/>
      <c r="DT327" s="143"/>
      <c r="DU327" s="143"/>
      <c r="DV327" s="143"/>
      <c r="DW327" s="143"/>
      <c r="DX327" s="143"/>
      <c r="DY327" s="143"/>
      <c r="DZ327" s="143"/>
      <c r="EA327" s="143"/>
      <c r="EB327" s="143"/>
      <c r="EC327" s="143"/>
      <c r="ED327" s="143"/>
      <c r="EE327" s="143"/>
      <c r="EF327" s="143"/>
      <c r="EG327" s="143"/>
      <c r="EH327" s="143"/>
      <c r="EI327" s="143"/>
      <c r="EJ327" s="143"/>
      <c r="EK327" s="143"/>
      <c r="EL327" s="143"/>
      <c r="EM327" s="143"/>
      <c r="EN327" s="143"/>
      <c r="EO327" s="143"/>
      <c r="EP327" s="143"/>
      <c r="EQ327" s="143"/>
      <c r="ER327" s="143"/>
      <c r="ES327" s="143"/>
      <c r="ET327" s="143"/>
      <c r="EU327" s="143"/>
      <c r="EV327" s="143"/>
      <c r="EW327" s="143"/>
      <c r="EX327" s="143"/>
      <c r="EY327" s="143"/>
      <c r="EZ327" s="143"/>
      <c r="FA327" s="143"/>
      <c r="FB327" s="143"/>
      <c r="FC327" s="143"/>
    </row>
    <row r="328" spans="1:159" s="73" customFormat="1">
      <c r="A328" s="74">
        <f>IF(F328&lt;&gt;"",1+MAX($A$2:A327),"")</f>
        <v>263</v>
      </c>
      <c r="B328" s="32"/>
      <c r="C328" s="36"/>
      <c r="D328" s="119" t="s">
        <v>123</v>
      </c>
      <c r="E328" s="120">
        <f>E327/2</f>
        <v>207.5</v>
      </c>
      <c r="F328" s="63">
        <v>0.05</v>
      </c>
      <c r="G328" s="64">
        <f t="shared" si="85"/>
        <v>217.875</v>
      </c>
      <c r="H328" s="71" t="s">
        <v>39</v>
      </c>
      <c r="I328" s="37">
        <v>0</v>
      </c>
      <c r="J328" s="38">
        <f t="shared" si="78"/>
        <v>0</v>
      </c>
      <c r="K328" s="39">
        <v>0</v>
      </c>
      <c r="L328" s="40">
        <f t="shared" si="79"/>
        <v>0</v>
      </c>
      <c r="M328" s="40">
        <f t="shared" si="80"/>
        <v>0</v>
      </c>
      <c r="N328" s="40">
        <v>0</v>
      </c>
      <c r="O328" s="40">
        <f t="shared" si="81"/>
        <v>0</v>
      </c>
      <c r="P328" s="40">
        <f t="shared" si="82"/>
        <v>0</v>
      </c>
      <c r="Q328" s="30">
        <f t="shared" si="83"/>
        <v>0</v>
      </c>
      <c r="R328" s="145"/>
      <c r="S328" s="145"/>
      <c r="T328" s="145"/>
      <c r="U328" s="145"/>
      <c r="V328" s="145"/>
      <c r="W328" s="145"/>
      <c r="X328" s="145"/>
      <c r="Y328" s="145"/>
      <c r="Z328" s="145"/>
      <c r="AA328" s="145"/>
      <c r="AB328" s="145"/>
      <c r="AC328" s="145"/>
      <c r="AD328" s="145"/>
      <c r="AE328" s="145"/>
      <c r="AF328" s="145"/>
      <c r="AG328" s="145"/>
      <c r="AH328" s="145"/>
      <c r="AI328" s="145"/>
      <c r="AJ328" s="145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3"/>
      <c r="CM328" s="143"/>
      <c r="CN328" s="143"/>
      <c r="CO328" s="143"/>
      <c r="CP328" s="143"/>
      <c r="CQ328" s="143"/>
      <c r="CR328" s="143"/>
      <c r="CS328" s="143"/>
      <c r="CT328" s="143"/>
      <c r="CU328" s="143"/>
      <c r="CV328" s="143"/>
      <c r="CW328" s="143"/>
      <c r="CX328" s="143"/>
      <c r="CY328" s="143"/>
      <c r="CZ328" s="143"/>
      <c r="DA328" s="143"/>
      <c r="DB328" s="143"/>
      <c r="DC328" s="143"/>
      <c r="DD328" s="143"/>
      <c r="DE328" s="143"/>
      <c r="DF328" s="143"/>
      <c r="DG328" s="143"/>
      <c r="DH328" s="143"/>
      <c r="DI328" s="143"/>
      <c r="DJ328" s="143"/>
      <c r="DK328" s="143"/>
      <c r="DL328" s="143"/>
      <c r="DM328" s="143"/>
      <c r="DN328" s="143"/>
      <c r="DO328" s="143"/>
      <c r="DP328" s="143"/>
      <c r="DQ328" s="143"/>
      <c r="DR328" s="143"/>
      <c r="DS328" s="143"/>
      <c r="DT328" s="143"/>
      <c r="DU328" s="143"/>
      <c r="DV328" s="143"/>
      <c r="DW328" s="143"/>
      <c r="DX328" s="143"/>
      <c r="DY328" s="143"/>
      <c r="DZ328" s="143"/>
      <c r="EA328" s="143"/>
      <c r="EB328" s="143"/>
      <c r="EC328" s="143"/>
      <c r="ED328" s="143"/>
      <c r="EE328" s="143"/>
      <c r="EF328" s="143"/>
      <c r="EG328" s="143"/>
      <c r="EH328" s="143"/>
      <c r="EI328" s="143"/>
      <c r="EJ328" s="143"/>
      <c r="EK328" s="143"/>
      <c r="EL328" s="143"/>
      <c r="EM328" s="143"/>
      <c r="EN328" s="143"/>
      <c r="EO328" s="143"/>
      <c r="EP328" s="143"/>
      <c r="EQ328" s="143"/>
      <c r="ER328" s="143"/>
      <c r="ES328" s="143"/>
      <c r="ET328" s="143"/>
      <c r="EU328" s="143"/>
      <c r="EV328" s="143"/>
      <c r="EW328" s="143"/>
      <c r="EX328" s="143"/>
      <c r="EY328" s="143"/>
      <c r="EZ328" s="143"/>
      <c r="FA328" s="143"/>
      <c r="FB328" s="143"/>
      <c r="FC328" s="143"/>
    </row>
    <row r="329" spans="1:159" s="73" customFormat="1">
      <c r="A329" s="74">
        <f>IF(F329&lt;&gt;"",1+MAX($A$2:A328),"")</f>
        <v>264</v>
      </c>
      <c r="B329" s="32"/>
      <c r="C329" s="36"/>
      <c r="D329" s="119" t="s">
        <v>119</v>
      </c>
      <c r="E329" s="120">
        <f>E316*3</f>
        <v>90</v>
      </c>
      <c r="F329" s="63">
        <v>0.05</v>
      </c>
      <c r="G329" s="64">
        <f t="shared" si="85"/>
        <v>94.5</v>
      </c>
      <c r="H329" s="71" t="s">
        <v>39</v>
      </c>
      <c r="I329" s="37">
        <v>0</v>
      </c>
      <c r="J329" s="38">
        <f t="shared" si="78"/>
        <v>0</v>
      </c>
      <c r="K329" s="39">
        <v>0</v>
      </c>
      <c r="L329" s="40">
        <f t="shared" si="79"/>
        <v>0</v>
      </c>
      <c r="M329" s="40">
        <f t="shared" si="80"/>
        <v>0</v>
      </c>
      <c r="N329" s="40">
        <v>0</v>
      </c>
      <c r="O329" s="40">
        <f t="shared" si="81"/>
        <v>0</v>
      </c>
      <c r="P329" s="40">
        <f t="shared" si="82"/>
        <v>0</v>
      </c>
      <c r="Q329" s="30">
        <f t="shared" si="83"/>
        <v>0</v>
      </c>
      <c r="R329" s="145"/>
      <c r="S329" s="145"/>
      <c r="T329" s="145"/>
      <c r="U329" s="145"/>
      <c r="V329" s="145"/>
      <c r="W329" s="145"/>
      <c r="X329" s="145"/>
      <c r="Y329" s="145"/>
      <c r="Z329" s="145"/>
      <c r="AA329" s="145"/>
      <c r="AB329" s="145"/>
      <c r="AC329" s="145"/>
      <c r="AD329" s="145"/>
      <c r="AE329" s="145"/>
      <c r="AF329" s="145"/>
      <c r="AG329" s="145"/>
      <c r="AH329" s="145"/>
      <c r="AI329" s="145"/>
      <c r="AJ329" s="145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3"/>
      <c r="CM329" s="143"/>
      <c r="CN329" s="143"/>
      <c r="CO329" s="143"/>
      <c r="CP329" s="143"/>
      <c r="CQ329" s="143"/>
      <c r="CR329" s="143"/>
      <c r="CS329" s="143"/>
      <c r="CT329" s="143"/>
      <c r="CU329" s="143"/>
      <c r="CV329" s="143"/>
      <c r="CW329" s="143"/>
      <c r="CX329" s="143"/>
      <c r="CY329" s="143"/>
      <c r="CZ329" s="143"/>
      <c r="DA329" s="143"/>
      <c r="DB329" s="143"/>
      <c r="DC329" s="143"/>
      <c r="DD329" s="143"/>
      <c r="DE329" s="143"/>
      <c r="DF329" s="143"/>
      <c r="DG329" s="143"/>
      <c r="DH329" s="143"/>
      <c r="DI329" s="143"/>
      <c r="DJ329" s="143"/>
      <c r="DK329" s="143"/>
      <c r="DL329" s="143"/>
      <c r="DM329" s="143"/>
      <c r="DN329" s="143"/>
      <c r="DO329" s="143"/>
      <c r="DP329" s="143"/>
      <c r="DQ329" s="143"/>
      <c r="DR329" s="143"/>
      <c r="DS329" s="143"/>
      <c r="DT329" s="143"/>
      <c r="DU329" s="143"/>
      <c r="DV329" s="143"/>
      <c r="DW329" s="143"/>
      <c r="DX329" s="143"/>
      <c r="DY329" s="143"/>
      <c r="DZ329" s="143"/>
      <c r="EA329" s="143"/>
      <c r="EB329" s="143"/>
      <c r="EC329" s="143"/>
      <c r="ED329" s="143"/>
      <c r="EE329" s="143"/>
      <c r="EF329" s="143"/>
      <c r="EG329" s="143"/>
      <c r="EH329" s="143"/>
      <c r="EI329" s="143"/>
      <c r="EJ329" s="143"/>
      <c r="EK329" s="143"/>
      <c r="EL329" s="143"/>
      <c r="EM329" s="143"/>
      <c r="EN329" s="143"/>
      <c r="EO329" s="143"/>
      <c r="EP329" s="143"/>
      <c r="EQ329" s="143"/>
      <c r="ER329" s="143"/>
      <c r="ES329" s="143"/>
      <c r="ET329" s="143"/>
      <c r="EU329" s="143"/>
      <c r="EV329" s="143"/>
      <c r="EW329" s="143"/>
      <c r="EX329" s="143"/>
      <c r="EY329" s="143"/>
      <c r="EZ329" s="143"/>
      <c r="FA329" s="143"/>
      <c r="FB329" s="143"/>
      <c r="FC329" s="143"/>
    </row>
    <row r="330" spans="1:159" s="73" customFormat="1">
      <c r="A330" s="74">
        <f>IF(F330&lt;&gt;"",1+MAX($A$2:A329),"")</f>
        <v>265</v>
      </c>
      <c r="B330" s="32"/>
      <c r="C330" s="36"/>
      <c r="D330" s="119" t="s">
        <v>120</v>
      </c>
      <c r="E330" s="120">
        <f>E316*4</f>
        <v>120</v>
      </c>
      <c r="F330" s="63">
        <v>0.05</v>
      </c>
      <c r="G330" s="64">
        <f t="shared" si="85"/>
        <v>126</v>
      </c>
      <c r="H330" s="71" t="s">
        <v>39</v>
      </c>
      <c r="I330" s="37">
        <v>0</v>
      </c>
      <c r="J330" s="38">
        <f t="shared" si="78"/>
        <v>0</v>
      </c>
      <c r="K330" s="39">
        <v>0</v>
      </c>
      <c r="L330" s="40">
        <f t="shared" si="79"/>
        <v>0</v>
      </c>
      <c r="M330" s="40">
        <f t="shared" si="80"/>
        <v>0</v>
      </c>
      <c r="N330" s="40">
        <v>0</v>
      </c>
      <c r="O330" s="40">
        <f t="shared" si="81"/>
        <v>0</v>
      </c>
      <c r="P330" s="40">
        <f t="shared" si="82"/>
        <v>0</v>
      </c>
      <c r="Q330" s="30">
        <f t="shared" si="83"/>
        <v>0</v>
      </c>
      <c r="R330" s="145"/>
      <c r="S330" s="145"/>
      <c r="T330" s="145"/>
      <c r="U330" s="145"/>
      <c r="V330" s="145"/>
      <c r="W330" s="145"/>
      <c r="X330" s="145"/>
      <c r="Y330" s="145"/>
      <c r="Z330" s="145"/>
      <c r="AA330" s="145"/>
      <c r="AB330" s="145"/>
      <c r="AC330" s="145"/>
      <c r="AD330" s="145"/>
      <c r="AE330" s="145"/>
      <c r="AF330" s="145"/>
      <c r="AG330" s="145"/>
      <c r="AH330" s="145"/>
      <c r="AI330" s="145"/>
      <c r="AJ330" s="145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143"/>
      <c r="CB330" s="143"/>
      <c r="CC330" s="143"/>
      <c r="CD330" s="143"/>
      <c r="CE330" s="143"/>
      <c r="CF330" s="143"/>
      <c r="CG330" s="143"/>
      <c r="CH330" s="143"/>
      <c r="CI330" s="143"/>
      <c r="CJ330" s="143"/>
      <c r="CK330" s="143"/>
      <c r="CL330" s="143"/>
      <c r="CM330" s="143"/>
      <c r="CN330" s="143"/>
      <c r="CO330" s="143"/>
      <c r="CP330" s="143"/>
      <c r="CQ330" s="143"/>
      <c r="CR330" s="143"/>
      <c r="CS330" s="143"/>
      <c r="CT330" s="143"/>
      <c r="CU330" s="143"/>
      <c r="CV330" s="143"/>
      <c r="CW330" s="143"/>
      <c r="CX330" s="143"/>
      <c r="CY330" s="143"/>
      <c r="CZ330" s="143"/>
      <c r="DA330" s="143"/>
      <c r="DB330" s="143"/>
      <c r="DC330" s="143"/>
      <c r="DD330" s="143"/>
      <c r="DE330" s="143"/>
      <c r="DF330" s="143"/>
      <c r="DG330" s="143"/>
      <c r="DH330" s="143"/>
      <c r="DI330" s="143"/>
      <c r="DJ330" s="143"/>
      <c r="DK330" s="143"/>
      <c r="DL330" s="143"/>
      <c r="DM330" s="143"/>
      <c r="DN330" s="143"/>
      <c r="DO330" s="143"/>
      <c r="DP330" s="143"/>
      <c r="DQ330" s="143"/>
      <c r="DR330" s="143"/>
      <c r="DS330" s="143"/>
      <c r="DT330" s="143"/>
      <c r="DU330" s="143"/>
      <c r="DV330" s="143"/>
      <c r="DW330" s="143"/>
      <c r="DX330" s="143"/>
      <c r="DY330" s="143"/>
      <c r="DZ330" s="143"/>
      <c r="EA330" s="143"/>
      <c r="EB330" s="143"/>
      <c r="EC330" s="143"/>
      <c r="ED330" s="143"/>
      <c r="EE330" s="143"/>
      <c r="EF330" s="143"/>
      <c r="EG330" s="143"/>
      <c r="EH330" s="143"/>
      <c r="EI330" s="143"/>
      <c r="EJ330" s="143"/>
      <c r="EK330" s="143"/>
      <c r="EL330" s="143"/>
      <c r="EM330" s="143"/>
      <c r="EN330" s="143"/>
      <c r="EO330" s="143"/>
      <c r="EP330" s="143"/>
      <c r="EQ330" s="143"/>
      <c r="ER330" s="143"/>
      <c r="ES330" s="143"/>
      <c r="ET330" s="143"/>
      <c r="EU330" s="143"/>
      <c r="EV330" s="143"/>
      <c r="EW330" s="143"/>
      <c r="EX330" s="143"/>
      <c r="EY330" s="143"/>
      <c r="EZ330" s="143"/>
      <c r="FA330" s="143"/>
      <c r="FB330" s="143"/>
      <c r="FC330" s="143"/>
    </row>
    <row r="331" spans="1:159" s="73" customFormat="1">
      <c r="A331" s="74" t="str">
        <f>IF(F331&lt;&gt;"",1+MAX($A$2:A330),"")</f>
        <v/>
      </c>
      <c r="B331" s="32"/>
      <c r="C331" s="36"/>
      <c r="D331" s="119"/>
      <c r="E331" s="120"/>
      <c r="F331" s="120"/>
      <c r="G331" s="64"/>
      <c r="H331" s="71"/>
      <c r="I331" s="37">
        <v>0</v>
      </c>
      <c r="J331" s="38">
        <f t="shared" si="78"/>
        <v>0</v>
      </c>
      <c r="K331" s="39">
        <v>0</v>
      </c>
      <c r="L331" s="40">
        <f t="shared" si="79"/>
        <v>0</v>
      </c>
      <c r="M331" s="40">
        <f t="shared" si="80"/>
        <v>0</v>
      </c>
      <c r="N331" s="40">
        <v>0</v>
      </c>
      <c r="O331" s="40">
        <f t="shared" si="81"/>
        <v>0</v>
      </c>
      <c r="P331" s="40">
        <f t="shared" si="82"/>
        <v>0</v>
      </c>
      <c r="Q331" s="30">
        <f t="shared" si="83"/>
        <v>0</v>
      </c>
      <c r="R331" s="145"/>
      <c r="S331" s="145"/>
      <c r="T331" s="145"/>
      <c r="U331" s="145"/>
      <c r="V331" s="145"/>
      <c r="W331" s="145"/>
      <c r="X331" s="145"/>
      <c r="Y331" s="145"/>
      <c r="Z331" s="145"/>
      <c r="AA331" s="145"/>
      <c r="AB331" s="145"/>
      <c r="AC331" s="145"/>
      <c r="AD331" s="145"/>
      <c r="AE331" s="145"/>
      <c r="AF331" s="145"/>
      <c r="AG331" s="145"/>
      <c r="AH331" s="145"/>
      <c r="AI331" s="145"/>
      <c r="AJ331" s="145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143"/>
      <c r="CB331" s="143"/>
      <c r="CC331" s="143"/>
      <c r="CD331" s="143"/>
      <c r="CE331" s="143"/>
      <c r="CF331" s="143"/>
      <c r="CG331" s="143"/>
      <c r="CH331" s="143"/>
      <c r="CI331" s="143"/>
      <c r="CJ331" s="143"/>
      <c r="CK331" s="143"/>
      <c r="CL331" s="143"/>
      <c r="CM331" s="143"/>
      <c r="CN331" s="143"/>
      <c r="CO331" s="143"/>
      <c r="CP331" s="143"/>
      <c r="CQ331" s="143"/>
      <c r="CR331" s="143"/>
      <c r="CS331" s="143"/>
      <c r="CT331" s="143"/>
      <c r="CU331" s="143"/>
      <c r="CV331" s="143"/>
      <c r="CW331" s="143"/>
      <c r="CX331" s="143"/>
      <c r="CY331" s="143"/>
      <c r="CZ331" s="143"/>
      <c r="DA331" s="143"/>
      <c r="DB331" s="143"/>
      <c r="DC331" s="143"/>
      <c r="DD331" s="143"/>
      <c r="DE331" s="143"/>
      <c r="DF331" s="143"/>
      <c r="DG331" s="143"/>
      <c r="DH331" s="143"/>
      <c r="DI331" s="143"/>
      <c r="DJ331" s="143"/>
      <c r="DK331" s="143"/>
      <c r="DL331" s="143"/>
      <c r="DM331" s="143"/>
      <c r="DN331" s="143"/>
      <c r="DO331" s="143"/>
      <c r="DP331" s="143"/>
      <c r="DQ331" s="143"/>
      <c r="DR331" s="143"/>
      <c r="DS331" s="143"/>
      <c r="DT331" s="143"/>
      <c r="DU331" s="143"/>
      <c r="DV331" s="143"/>
      <c r="DW331" s="143"/>
      <c r="DX331" s="143"/>
      <c r="DY331" s="143"/>
      <c r="DZ331" s="143"/>
      <c r="EA331" s="143"/>
      <c r="EB331" s="143"/>
      <c r="EC331" s="143"/>
      <c r="ED331" s="143"/>
      <c r="EE331" s="143"/>
      <c r="EF331" s="143"/>
      <c r="EG331" s="143"/>
      <c r="EH331" s="143"/>
      <c r="EI331" s="143"/>
      <c r="EJ331" s="143"/>
      <c r="EK331" s="143"/>
      <c r="EL331" s="143"/>
      <c r="EM331" s="143"/>
      <c r="EN331" s="143"/>
      <c r="EO331" s="143"/>
      <c r="EP331" s="143"/>
      <c r="EQ331" s="143"/>
      <c r="ER331" s="143"/>
      <c r="ES331" s="143"/>
      <c r="ET331" s="143"/>
      <c r="EU331" s="143"/>
      <c r="EV331" s="143"/>
      <c r="EW331" s="143"/>
      <c r="EX331" s="143"/>
      <c r="EY331" s="143"/>
      <c r="EZ331" s="143"/>
      <c r="FA331" s="143"/>
      <c r="FB331" s="143"/>
      <c r="FC331" s="143"/>
    </row>
    <row r="332" spans="1:159" s="73" customFormat="1">
      <c r="A332" s="74" t="str">
        <f>IF(F332&lt;&gt;"",1+MAX($A$2:A331),"")</f>
        <v/>
      </c>
      <c r="B332" s="32"/>
      <c r="C332" s="36"/>
      <c r="D332" s="114" t="s">
        <v>165</v>
      </c>
      <c r="E332" s="115">
        <v>134</v>
      </c>
      <c r="F332" s="115"/>
      <c r="G332" s="116"/>
      <c r="H332" s="117" t="s">
        <v>39</v>
      </c>
      <c r="I332" s="37">
        <v>0</v>
      </c>
      <c r="J332" s="38">
        <f t="shared" si="78"/>
        <v>0</v>
      </c>
      <c r="K332" s="39">
        <v>0</v>
      </c>
      <c r="L332" s="40">
        <f t="shared" si="79"/>
        <v>0</v>
      </c>
      <c r="M332" s="40">
        <f t="shared" si="80"/>
        <v>0</v>
      </c>
      <c r="N332" s="40">
        <v>0</v>
      </c>
      <c r="O332" s="40">
        <f t="shared" si="81"/>
        <v>0</v>
      </c>
      <c r="P332" s="40">
        <f t="shared" si="82"/>
        <v>0</v>
      </c>
      <c r="Q332" s="30">
        <f t="shared" si="83"/>
        <v>0</v>
      </c>
      <c r="R332" s="145"/>
      <c r="S332" s="145"/>
      <c r="T332" s="145"/>
      <c r="U332" s="145"/>
      <c r="V332" s="145"/>
      <c r="W332" s="145"/>
      <c r="X332" s="145"/>
      <c r="Y332" s="145"/>
      <c r="Z332" s="145"/>
      <c r="AA332" s="145"/>
      <c r="AB332" s="145"/>
      <c r="AC332" s="145"/>
      <c r="AD332" s="145"/>
      <c r="AE332" s="145"/>
      <c r="AF332" s="145"/>
      <c r="AG332" s="145"/>
      <c r="AH332" s="145"/>
      <c r="AI332" s="145"/>
      <c r="AJ332" s="145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143"/>
      <c r="CB332" s="143"/>
      <c r="CC332" s="143"/>
      <c r="CD332" s="143"/>
      <c r="CE332" s="143"/>
      <c r="CF332" s="143"/>
      <c r="CG332" s="143"/>
      <c r="CH332" s="143"/>
      <c r="CI332" s="143"/>
      <c r="CJ332" s="143"/>
      <c r="CK332" s="143"/>
      <c r="CL332" s="143"/>
      <c r="CM332" s="143"/>
      <c r="CN332" s="143"/>
      <c r="CO332" s="143"/>
      <c r="CP332" s="143"/>
      <c r="CQ332" s="143"/>
      <c r="CR332" s="143"/>
      <c r="CS332" s="143"/>
      <c r="CT332" s="143"/>
      <c r="CU332" s="143"/>
      <c r="CV332" s="143"/>
      <c r="CW332" s="143"/>
      <c r="CX332" s="143"/>
      <c r="CY332" s="143"/>
      <c r="CZ332" s="143"/>
      <c r="DA332" s="143"/>
      <c r="DB332" s="143"/>
      <c r="DC332" s="143"/>
      <c r="DD332" s="143"/>
      <c r="DE332" s="143"/>
      <c r="DF332" s="143"/>
      <c r="DG332" s="143"/>
      <c r="DH332" s="143"/>
      <c r="DI332" s="143"/>
      <c r="DJ332" s="143"/>
      <c r="DK332" s="143"/>
      <c r="DL332" s="143"/>
      <c r="DM332" s="143"/>
      <c r="DN332" s="143"/>
      <c r="DO332" s="143"/>
      <c r="DP332" s="143"/>
      <c r="DQ332" s="143"/>
      <c r="DR332" s="143"/>
      <c r="DS332" s="143"/>
      <c r="DT332" s="143"/>
      <c r="DU332" s="143"/>
      <c r="DV332" s="143"/>
      <c r="DW332" s="143"/>
      <c r="DX332" s="143"/>
      <c r="DY332" s="143"/>
      <c r="DZ332" s="143"/>
      <c r="EA332" s="143"/>
      <c r="EB332" s="143"/>
      <c r="EC332" s="143"/>
      <c r="ED332" s="143"/>
      <c r="EE332" s="143"/>
      <c r="EF332" s="143"/>
      <c r="EG332" s="143"/>
      <c r="EH332" s="143"/>
      <c r="EI332" s="143"/>
      <c r="EJ332" s="143"/>
      <c r="EK332" s="143"/>
      <c r="EL332" s="143"/>
      <c r="EM332" s="143"/>
      <c r="EN332" s="143"/>
      <c r="EO332" s="143"/>
      <c r="EP332" s="143"/>
      <c r="EQ332" s="143"/>
      <c r="ER332" s="143"/>
      <c r="ES332" s="143"/>
      <c r="ET332" s="143"/>
      <c r="EU332" s="143"/>
      <c r="EV332" s="143"/>
      <c r="EW332" s="143"/>
      <c r="EX332" s="143"/>
      <c r="EY332" s="143"/>
      <c r="EZ332" s="143"/>
      <c r="FA332" s="143"/>
      <c r="FB332" s="143"/>
      <c r="FC332" s="143"/>
    </row>
    <row r="333" spans="1:159" s="73" customFormat="1">
      <c r="A333" s="74">
        <f>IF(F333&lt;&gt;"",1+MAX($A$2:A332),"")</f>
        <v>266</v>
      </c>
      <c r="B333" s="32"/>
      <c r="C333" s="36"/>
      <c r="D333" s="119" t="s">
        <v>145</v>
      </c>
      <c r="E333" s="120">
        <v>228</v>
      </c>
      <c r="F333" s="63">
        <v>0.1</v>
      </c>
      <c r="G333" s="64">
        <f t="shared" ref="G333:G346" si="86">E333*(1+F333)</f>
        <v>250.8</v>
      </c>
      <c r="H333" s="71" t="s">
        <v>37</v>
      </c>
      <c r="I333" s="37">
        <v>0</v>
      </c>
      <c r="J333" s="38">
        <f t="shared" si="78"/>
        <v>0</v>
      </c>
      <c r="K333" s="39">
        <v>0</v>
      </c>
      <c r="L333" s="40">
        <f t="shared" si="79"/>
        <v>0</v>
      </c>
      <c r="M333" s="40">
        <f t="shared" si="80"/>
        <v>0</v>
      </c>
      <c r="N333" s="40">
        <v>0</v>
      </c>
      <c r="O333" s="40">
        <f t="shared" si="81"/>
        <v>0</v>
      </c>
      <c r="P333" s="40">
        <f t="shared" si="82"/>
        <v>0</v>
      </c>
      <c r="Q333" s="30">
        <f t="shared" si="83"/>
        <v>0</v>
      </c>
      <c r="R333" s="145"/>
      <c r="S333" s="145"/>
      <c r="T333" s="145"/>
      <c r="U333" s="145"/>
      <c r="V333" s="145"/>
      <c r="W333" s="145"/>
      <c r="X333" s="145"/>
      <c r="Y333" s="145"/>
      <c r="Z333" s="145"/>
      <c r="AA333" s="145"/>
      <c r="AB333" s="145"/>
      <c r="AC333" s="145"/>
      <c r="AD333" s="145"/>
      <c r="AE333" s="145"/>
      <c r="AF333" s="145"/>
      <c r="AG333" s="145"/>
      <c r="AH333" s="145"/>
      <c r="AI333" s="145"/>
      <c r="AJ333" s="145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143"/>
      <c r="CB333" s="143"/>
      <c r="CC333" s="143"/>
      <c r="CD333" s="143"/>
      <c r="CE333" s="143"/>
      <c r="CF333" s="143"/>
      <c r="CG333" s="143"/>
      <c r="CH333" s="143"/>
      <c r="CI333" s="143"/>
      <c r="CJ333" s="143"/>
      <c r="CK333" s="143"/>
      <c r="CL333" s="143"/>
      <c r="CM333" s="143"/>
      <c r="CN333" s="143"/>
      <c r="CO333" s="143"/>
      <c r="CP333" s="143"/>
      <c r="CQ333" s="143"/>
      <c r="CR333" s="143"/>
      <c r="CS333" s="143"/>
      <c r="CT333" s="143"/>
      <c r="CU333" s="143"/>
      <c r="CV333" s="143"/>
      <c r="CW333" s="143"/>
      <c r="CX333" s="143"/>
      <c r="CY333" s="143"/>
      <c r="CZ333" s="143"/>
      <c r="DA333" s="143"/>
      <c r="DB333" s="143"/>
      <c r="DC333" s="143"/>
      <c r="DD333" s="143"/>
      <c r="DE333" s="143"/>
      <c r="DF333" s="143"/>
      <c r="DG333" s="143"/>
      <c r="DH333" s="143"/>
      <c r="DI333" s="143"/>
      <c r="DJ333" s="143"/>
      <c r="DK333" s="143"/>
      <c r="DL333" s="143"/>
      <c r="DM333" s="143"/>
      <c r="DN333" s="143"/>
      <c r="DO333" s="143"/>
      <c r="DP333" s="143"/>
      <c r="DQ333" s="143"/>
      <c r="DR333" s="143"/>
      <c r="DS333" s="143"/>
      <c r="DT333" s="143"/>
      <c r="DU333" s="143"/>
      <c r="DV333" s="143"/>
      <c r="DW333" s="143"/>
      <c r="DX333" s="143"/>
      <c r="DY333" s="143"/>
      <c r="DZ333" s="143"/>
      <c r="EA333" s="143"/>
      <c r="EB333" s="143"/>
      <c r="EC333" s="143"/>
      <c r="ED333" s="143"/>
      <c r="EE333" s="143"/>
      <c r="EF333" s="143"/>
      <c r="EG333" s="143"/>
      <c r="EH333" s="143"/>
      <c r="EI333" s="143"/>
      <c r="EJ333" s="143"/>
      <c r="EK333" s="143"/>
      <c r="EL333" s="143"/>
      <c r="EM333" s="143"/>
      <c r="EN333" s="143"/>
      <c r="EO333" s="143"/>
      <c r="EP333" s="143"/>
      <c r="EQ333" s="143"/>
      <c r="ER333" s="143"/>
      <c r="ES333" s="143"/>
      <c r="ET333" s="143"/>
      <c r="EU333" s="143"/>
      <c r="EV333" s="143"/>
      <c r="EW333" s="143"/>
      <c r="EX333" s="143"/>
      <c r="EY333" s="143"/>
      <c r="EZ333" s="143"/>
      <c r="FA333" s="143"/>
      <c r="FB333" s="143"/>
      <c r="FC333" s="143"/>
    </row>
    <row r="334" spans="1:159" s="73" customFormat="1">
      <c r="A334" s="74">
        <f>IF(F334&lt;&gt;"",1+MAX($A$2:A333),"")</f>
        <v>267</v>
      </c>
      <c r="B334" s="32"/>
      <c r="C334" s="36"/>
      <c r="D334" s="121" t="s">
        <v>107</v>
      </c>
      <c r="E334" s="120">
        <f>ROUNDUP(E333/32,0)</f>
        <v>8</v>
      </c>
      <c r="F334" s="63">
        <v>0</v>
      </c>
      <c r="G334" s="64">
        <f t="shared" si="86"/>
        <v>8</v>
      </c>
      <c r="H334" s="65" t="s">
        <v>38</v>
      </c>
      <c r="I334" s="37">
        <v>0</v>
      </c>
      <c r="J334" s="38">
        <f t="shared" si="78"/>
        <v>0</v>
      </c>
      <c r="K334" s="39">
        <v>0</v>
      </c>
      <c r="L334" s="40">
        <f t="shared" si="79"/>
        <v>0</v>
      </c>
      <c r="M334" s="40">
        <f t="shared" si="80"/>
        <v>0</v>
      </c>
      <c r="N334" s="40">
        <v>0</v>
      </c>
      <c r="O334" s="40">
        <f t="shared" si="81"/>
        <v>0</v>
      </c>
      <c r="P334" s="40">
        <f t="shared" si="82"/>
        <v>0</v>
      </c>
      <c r="Q334" s="30">
        <f t="shared" si="83"/>
        <v>0</v>
      </c>
      <c r="R334" s="145"/>
      <c r="S334" s="145"/>
      <c r="T334" s="145"/>
      <c r="U334" s="145"/>
      <c r="V334" s="145"/>
      <c r="W334" s="145"/>
      <c r="X334" s="145"/>
      <c r="Y334" s="145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3"/>
      <c r="AL334" s="143"/>
      <c r="AM334" s="143"/>
      <c r="AN334" s="143"/>
      <c r="AO334" s="143"/>
      <c r="AP334" s="143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3"/>
      <c r="BB334" s="143"/>
      <c r="BC334" s="143"/>
      <c r="BD334" s="143"/>
      <c r="BE334" s="143"/>
      <c r="BF334" s="143"/>
      <c r="BG334" s="143"/>
      <c r="BH334" s="143"/>
      <c r="BI334" s="143"/>
      <c r="BJ334" s="143"/>
      <c r="BK334" s="143"/>
      <c r="BL334" s="143"/>
      <c r="BM334" s="143"/>
      <c r="BN334" s="143"/>
      <c r="BO334" s="143"/>
      <c r="BP334" s="143"/>
      <c r="BQ334" s="143"/>
      <c r="BR334" s="143"/>
      <c r="BS334" s="143"/>
      <c r="BT334" s="143"/>
      <c r="BU334" s="143"/>
      <c r="BV334" s="143"/>
      <c r="BW334" s="143"/>
      <c r="BX334" s="143"/>
      <c r="BY334" s="143"/>
      <c r="BZ334" s="143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3"/>
      <c r="CM334" s="143"/>
      <c r="CN334" s="143"/>
      <c r="CO334" s="143"/>
      <c r="CP334" s="143"/>
      <c r="CQ334" s="143"/>
      <c r="CR334" s="143"/>
      <c r="CS334" s="143"/>
      <c r="CT334" s="143"/>
      <c r="CU334" s="143"/>
      <c r="CV334" s="143"/>
      <c r="CW334" s="143"/>
      <c r="CX334" s="143"/>
      <c r="CY334" s="143"/>
      <c r="CZ334" s="143"/>
      <c r="DA334" s="143"/>
      <c r="DB334" s="143"/>
      <c r="DC334" s="143"/>
      <c r="DD334" s="143"/>
      <c r="DE334" s="143"/>
      <c r="DF334" s="143"/>
      <c r="DG334" s="143"/>
      <c r="DH334" s="143"/>
      <c r="DI334" s="143"/>
      <c r="DJ334" s="143"/>
      <c r="DK334" s="143"/>
      <c r="DL334" s="143"/>
      <c r="DM334" s="143"/>
      <c r="DN334" s="143"/>
      <c r="DO334" s="143"/>
      <c r="DP334" s="143"/>
      <c r="DQ334" s="143"/>
      <c r="DR334" s="143"/>
      <c r="DS334" s="143"/>
      <c r="DT334" s="143"/>
      <c r="DU334" s="143"/>
      <c r="DV334" s="143"/>
      <c r="DW334" s="143"/>
      <c r="DX334" s="143"/>
      <c r="DY334" s="143"/>
      <c r="DZ334" s="143"/>
      <c r="EA334" s="143"/>
      <c r="EB334" s="143"/>
      <c r="EC334" s="143"/>
      <c r="ED334" s="143"/>
      <c r="EE334" s="143"/>
      <c r="EF334" s="143"/>
      <c r="EG334" s="143"/>
      <c r="EH334" s="143"/>
      <c r="EI334" s="143"/>
      <c r="EJ334" s="143"/>
      <c r="EK334" s="143"/>
      <c r="EL334" s="143"/>
      <c r="EM334" s="143"/>
      <c r="EN334" s="143"/>
      <c r="EO334" s="143"/>
      <c r="EP334" s="143"/>
      <c r="EQ334" s="143"/>
      <c r="ER334" s="143"/>
      <c r="ES334" s="143"/>
      <c r="ET334" s="143"/>
      <c r="EU334" s="143"/>
      <c r="EV334" s="143"/>
      <c r="EW334" s="143"/>
      <c r="EX334" s="143"/>
      <c r="EY334" s="143"/>
      <c r="EZ334" s="143"/>
      <c r="FA334" s="143"/>
      <c r="FB334" s="143"/>
      <c r="FC334" s="143"/>
    </row>
    <row r="335" spans="1:159" s="73" customFormat="1">
      <c r="A335" s="74">
        <f>IF(F335&lt;&gt;"",1+MAX($A$2:A334),"")</f>
        <v>268</v>
      </c>
      <c r="B335" s="32"/>
      <c r="C335" s="36"/>
      <c r="D335" s="121" t="s">
        <v>110</v>
      </c>
      <c r="E335" s="120">
        <f>ROUNDUP(E333*1.33,0)</f>
        <v>304</v>
      </c>
      <c r="F335" s="63">
        <v>0</v>
      </c>
      <c r="G335" s="64">
        <f t="shared" si="86"/>
        <v>304</v>
      </c>
      <c r="H335" s="65" t="s">
        <v>38</v>
      </c>
      <c r="I335" s="37">
        <v>0</v>
      </c>
      <c r="J335" s="38">
        <f t="shared" si="78"/>
        <v>0</v>
      </c>
      <c r="K335" s="39">
        <v>0</v>
      </c>
      <c r="L335" s="40">
        <f t="shared" si="79"/>
        <v>0</v>
      </c>
      <c r="M335" s="40">
        <f t="shared" si="80"/>
        <v>0</v>
      </c>
      <c r="N335" s="40">
        <v>0</v>
      </c>
      <c r="O335" s="40">
        <f t="shared" si="81"/>
        <v>0</v>
      </c>
      <c r="P335" s="40">
        <f t="shared" si="82"/>
        <v>0</v>
      </c>
      <c r="Q335" s="30">
        <f t="shared" si="83"/>
        <v>0</v>
      </c>
      <c r="R335" s="145"/>
      <c r="S335" s="145"/>
      <c r="T335" s="145"/>
      <c r="U335" s="145"/>
      <c r="V335" s="145"/>
      <c r="W335" s="145"/>
      <c r="X335" s="145"/>
      <c r="Y335" s="145"/>
      <c r="Z335" s="145"/>
      <c r="AA335" s="145"/>
      <c r="AB335" s="145"/>
      <c r="AC335" s="145"/>
      <c r="AD335" s="145"/>
      <c r="AE335" s="145"/>
      <c r="AF335" s="145"/>
      <c r="AG335" s="145"/>
      <c r="AH335" s="145"/>
      <c r="AI335" s="145"/>
      <c r="AJ335" s="145"/>
      <c r="AK335" s="143"/>
      <c r="AL335" s="143"/>
      <c r="AM335" s="143"/>
      <c r="AN335" s="143"/>
      <c r="AO335" s="143"/>
      <c r="AP335" s="143"/>
      <c r="AQ335" s="143"/>
      <c r="AR335" s="143"/>
      <c r="AS335" s="143"/>
      <c r="AT335" s="143"/>
      <c r="AU335" s="143"/>
      <c r="AV335" s="143"/>
      <c r="AW335" s="143"/>
      <c r="AX335" s="143"/>
      <c r="AY335" s="143"/>
      <c r="AZ335" s="143"/>
      <c r="BA335" s="143"/>
      <c r="BB335" s="143"/>
      <c r="BC335" s="143"/>
      <c r="BD335" s="143"/>
      <c r="BE335" s="143"/>
      <c r="BF335" s="143"/>
      <c r="BG335" s="143"/>
      <c r="BH335" s="143"/>
      <c r="BI335" s="143"/>
      <c r="BJ335" s="143"/>
      <c r="BK335" s="143"/>
      <c r="BL335" s="143"/>
      <c r="BM335" s="143"/>
      <c r="BN335" s="143"/>
      <c r="BO335" s="143"/>
      <c r="BP335" s="143"/>
      <c r="BQ335" s="143"/>
      <c r="BR335" s="143"/>
      <c r="BS335" s="143"/>
      <c r="BT335" s="143"/>
      <c r="BU335" s="143"/>
      <c r="BV335" s="143"/>
      <c r="BW335" s="143"/>
      <c r="BX335" s="143"/>
      <c r="BY335" s="143"/>
      <c r="BZ335" s="143"/>
      <c r="CA335" s="143"/>
      <c r="CB335" s="143"/>
      <c r="CC335" s="143"/>
      <c r="CD335" s="143"/>
      <c r="CE335" s="143"/>
      <c r="CF335" s="143"/>
      <c r="CG335" s="143"/>
      <c r="CH335" s="143"/>
      <c r="CI335" s="143"/>
      <c r="CJ335" s="143"/>
      <c r="CK335" s="143"/>
      <c r="CL335" s="143"/>
      <c r="CM335" s="143"/>
      <c r="CN335" s="143"/>
      <c r="CO335" s="143"/>
      <c r="CP335" s="143"/>
      <c r="CQ335" s="143"/>
      <c r="CR335" s="143"/>
      <c r="CS335" s="143"/>
      <c r="CT335" s="143"/>
      <c r="CU335" s="143"/>
      <c r="CV335" s="143"/>
      <c r="CW335" s="143"/>
      <c r="CX335" s="143"/>
      <c r="CY335" s="143"/>
      <c r="CZ335" s="143"/>
      <c r="DA335" s="143"/>
      <c r="DB335" s="143"/>
      <c r="DC335" s="143"/>
      <c r="DD335" s="143"/>
      <c r="DE335" s="143"/>
      <c r="DF335" s="143"/>
      <c r="DG335" s="143"/>
      <c r="DH335" s="143"/>
      <c r="DI335" s="143"/>
      <c r="DJ335" s="143"/>
      <c r="DK335" s="143"/>
      <c r="DL335" s="143"/>
      <c r="DM335" s="143"/>
      <c r="DN335" s="143"/>
      <c r="DO335" s="143"/>
      <c r="DP335" s="143"/>
      <c r="DQ335" s="143"/>
      <c r="DR335" s="143"/>
      <c r="DS335" s="143"/>
      <c r="DT335" s="143"/>
      <c r="DU335" s="143"/>
      <c r="DV335" s="143"/>
      <c r="DW335" s="143"/>
      <c r="DX335" s="143"/>
      <c r="DY335" s="143"/>
      <c r="DZ335" s="143"/>
      <c r="EA335" s="143"/>
      <c r="EB335" s="143"/>
      <c r="EC335" s="143"/>
      <c r="ED335" s="143"/>
      <c r="EE335" s="143"/>
      <c r="EF335" s="143"/>
      <c r="EG335" s="143"/>
      <c r="EH335" s="143"/>
      <c r="EI335" s="143"/>
      <c r="EJ335" s="143"/>
      <c r="EK335" s="143"/>
      <c r="EL335" s="143"/>
      <c r="EM335" s="143"/>
      <c r="EN335" s="143"/>
      <c r="EO335" s="143"/>
      <c r="EP335" s="143"/>
      <c r="EQ335" s="143"/>
      <c r="ER335" s="143"/>
      <c r="ES335" s="143"/>
      <c r="ET335" s="143"/>
      <c r="EU335" s="143"/>
      <c r="EV335" s="143"/>
      <c r="EW335" s="143"/>
      <c r="EX335" s="143"/>
      <c r="EY335" s="143"/>
      <c r="EZ335" s="143"/>
      <c r="FA335" s="143"/>
      <c r="FB335" s="143"/>
      <c r="FC335" s="143"/>
    </row>
    <row r="336" spans="1:159" s="73" customFormat="1">
      <c r="A336" s="74">
        <f>IF(F336&lt;&gt;"",1+MAX($A$2:A335),"")</f>
        <v>269</v>
      </c>
      <c r="B336" s="32"/>
      <c r="C336" s="36"/>
      <c r="D336" s="121" t="s">
        <v>111</v>
      </c>
      <c r="E336" s="120">
        <f>ROUNDUP(E334*16,0)</f>
        <v>128</v>
      </c>
      <c r="F336" s="63">
        <v>0.05</v>
      </c>
      <c r="G336" s="64">
        <f t="shared" si="86"/>
        <v>134.4</v>
      </c>
      <c r="H336" s="65" t="s">
        <v>39</v>
      </c>
      <c r="I336" s="37">
        <v>0</v>
      </c>
      <c r="J336" s="38">
        <f t="shared" si="78"/>
        <v>0</v>
      </c>
      <c r="K336" s="39">
        <v>0</v>
      </c>
      <c r="L336" s="40">
        <f t="shared" si="79"/>
        <v>0</v>
      </c>
      <c r="M336" s="40">
        <f t="shared" si="80"/>
        <v>0</v>
      </c>
      <c r="N336" s="40">
        <v>0</v>
      </c>
      <c r="O336" s="40">
        <f t="shared" si="81"/>
        <v>0</v>
      </c>
      <c r="P336" s="40">
        <f t="shared" si="82"/>
        <v>0</v>
      </c>
      <c r="Q336" s="30">
        <f t="shared" si="83"/>
        <v>0</v>
      </c>
      <c r="R336" s="145"/>
      <c r="S336" s="145"/>
      <c r="T336" s="145"/>
      <c r="U336" s="145"/>
      <c r="V336" s="145"/>
      <c r="W336" s="145"/>
      <c r="X336" s="145"/>
      <c r="Y336" s="145"/>
      <c r="Z336" s="145"/>
      <c r="AA336" s="145"/>
      <c r="AB336" s="145"/>
      <c r="AC336" s="145"/>
      <c r="AD336" s="145"/>
      <c r="AE336" s="145"/>
      <c r="AF336" s="145"/>
      <c r="AG336" s="145"/>
      <c r="AH336" s="145"/>
      <c r="AI336" s="145"/>
      <c r="AJ336" s="145"/>
      <c r="AK336" s="143"/>
      <c r="AL336" s="143"/>
      <c r="AM336" s="143"/>
      <c r="AN336" s="143"/>
      <c r="AO336" s="143"/>
      <c r="AP336" s="143"/>
      <c r="AQ336" s="143"/>
      <c r="AR336" s="143"/>
      <c r="AS336" s="143"/>
      <c r="AT336" s="143"/>
      <c r="AU336" s="143"/>
      <c r="AV336" s="143"/>
      <c r="AW336" s="143"/>
      <c r="AX336" s="143"/>
      <c r="AY336" s="143"/>
      <c r="AZ336" s="143"/>
      <c r="BA336" s="143"/>
      <c r="BB336" s="143"/>
      <c r="BC336" s="143"/>
      <c r="BD336" s="143"/>
      <c r="BE336" s="143"/>
      <c r="BF336" s="143"/>
      <c r="BG336" s="143"/>
      <c r="BH336" s="143"/>
      <c r="BI336" s="143"/>
      <c r="BJ336" s="143"/>
      <c r="BK336" s="143"/>
      <c r="BL336" s="143"/>
      <c r="BM336" s="143"/>
      <c r="BN336" s="143"/>
      <c r="BO336" s="143"/>
      <c r="BP336" s="143"/>
      <c r="BQ336" s="143"/>
      <c r="BR336" s="143"/>
      <c r="BS336" s="143"/>
      <c r="BT336" s="143"/>
      <c r="BU336" s="143"/>
      <c r="BV336" s="143"/>
      <c r="BW336" s="143"/>
      <c r="BX336" s="143"/>
      <c r="BY336" s="143"/>
      <c r="BZ336" s="143"/>
      <c r="CA336" s="143"/>
      <c r="CB336" s="143"/>
      <c r="CC336" s="143"/>
      <c r="CD336" s="143"/>
      <c r="CE336" s="143"/>
      <c r="CF336" s="143"/>
      <c r="CG336" s="143"/>
      <c r="CH336" s="143"/>
      <c r="CI336" s="143"/>
      <c r="CJ336" s="143"/>
      <c r="CK336" s="143"/>
      <c r="CL336" s="143"/>
      <c r="CM336" s="143"/>
      <c r="CN336" s="143"/>
      <c r="CO336" s="143"/>
      <c r="CP336" s="143"/>
      <c r="CQ336" s="143"/>
      <c r="CR336" s="143"/>
      <c r="CS336" s="143"/>
      <c r="CT336" s="143"/>
      <c r="CU336" s="143"/>
      <c r="CV336" s="143"/>
      <c r="CW336" s="143"/>
      <c r="CX336" s="143"/>
      <c r="CY336" s="143"/>
      <c r="CZ336" s="143"/>
      <c r="DA336" s="143"/>
      <c r="DB336" s="143"/>
      <c r="DC336" s="143"/>
      <c r="DD336" s="143"/>
      <c r="DE336" s="143"/>
      <c r="DF336" s="143"/>
      <c r="DG336" s="143"/>
      <c r="DH336" s="143"/>
      <c r="DI336" s="143"/>
      <c r="DJ336" s="143"/>
      <c r="DK336" s="143"/>
      <c r="DL336" s="143"/>
      <c r="DM336" s="143"/>
      <c r="DN336" s="143"/>
      <c r="DO336" s="143"/>
      <c r="DP336" s="143"/>
      <c r="DQ336" s="143"/>
      <c r="DR336" s="143"/>
      <c r="DS336" s="143"/>
      <c r="DT336" s="143"/>
      <c r="DU336" s="143"/>
      <c r="DV336" s="143"/>
      <c r="DW336" s="143"/>
      <c r="DX336" s="143"/>
      <c r="DY336" s="143"/>
      <c r="DZ336" s="143"/>
      <c r="EA336" s="143"/>
      <c r="EB336" s="143"/>
      <c r="EC336" s="143"/>
      <c r="ED336" s="143"/>
      <c r="EE336" s="143"/>
      <c r="EF336" s="143"/>
      <c r="EG336" s="143"/>
      <c r="EH336" s="143"/>
      <c r="EI336" s="143"/>
      <c r="EJ336" s="143"/>
      <c r="EK336" s="143"/>
      <c r="EL336" s="143"/>
      <c r="EM336" s="143"/>
      <c r="EN336" s="143"/>
      <c r="EO336" s="143"/>
      <c r="EP336" s="143"/>
      <c r="EQ336" s="143"/>
      <c r="ER336" s="143"/>
      <c r="ES336" s="143"/>
      <c r="ET336" s="143"/>
      <c r="EU336" s="143"/>
      <c r="EV336" s="143"/>
      <c r="EW336" s="143"/>
      <c r="EX336" s="143"/>
      <c r="EY336" s="143"/>
      <c r="EZ336" s="143"/>
      <c r="FA336" s="143"/>
      <c r="FB336" s="143"/>
      <c r="FC336" s="143"/>
    </row>
    <row r="337" spans="1:159" s="73" customFormat="1">
      <c r="A337" s="74">
        <f>IF(F337&lt;&gt;"",1+MAX($A$2:A336),"")</f>
        <v>270</v>
      </c>
      <c r="B337" s="32"/>
      <c r="C337" s="36"/>
      <c r="D337" s="121" t="s">
        <v>112</v>
      </c>
      <c r="E337" s="120">
        <f>E333*0.084</f>
        <v>19.152000000000001</v>
      </c>
      <c r="F337" s="35">
        <v>0.05</v>
      </c>
      <c r="G337" s="64">
        <f t="shared" si="86"/>
        <v>20.1096</v>
      </c>
      <c r="H337" s="65" t="s">
        <v>113</v>
      </c>
      <c r="I337" s="37">
        <v>0</v>
      </c>
      <c r="J337" s="38">
        <f t="shared" si="78"/>
        <v>0</v>
      </c>
      <c r="K337" s="39">
        <v>0</v>
      </c>
      <c r="L337" s="40">
        <f t="shared" si="79"/>
        <v>0</v>
      </c>
      <c r="M337" s="40">
        <f t="shared" si="80"/>
        <v>0</v>
      </c>
      <c r="N337" s="40">
        <v>0</v>
      </c>
      <c r="O337" s="40">
        <f t="shared" si="81"/>
        <v>0</v>
      </c>
      <c r="P337" s="40">
        <f t="shared" si="82"/>
        <v>0</v>
      </c>
      <c r="Q337" s="30">
        <f t="shared" si="83"/>
        <v>0</v>
      </c>
      <c r="R337" s="145"/>
      <c r="S337" s="145"/>
      <c r="T337" s="145"/>
      <c r="U337" s="145"/>
      <c r="V337" s="145"/>
      <c r="W337" s="145"/>
      <c r="X337" s="145"/>
      <c r="Y337" s="145"/>
      <c r="Z337" s="145"/>
      <c r="AA337" s="145"/>
      <c r="AB337" s="145"/>
      <c r="AC337" s="145"/>
      <c r="AD337" s="145"/>
      <c r="AE337" s="145"/>
      <c r="AF337" s="145"/>
      <c r="AG337" s="145"/>
      <c r="AH337" s="145"/>
      <c r="AI337" s="145"/>
      <c r="AJ337" s="145"/>
      <c r="AK337" s="143"/>
      <c r="AL337" s="143"/>
      <c r="AM337" s="143"/>
      <c r="AN337" s="143"/>
      <c r="AO337" s="143"/>
      <c r="AP337" s="143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3"/>
      <c r="BB337" s="143"/>
      <c r="BC337" s="143"/>
      <c r="BD337" s="143"/>
      <c r="BE337" s="143"/>
      <c r="BF337" s="143"/>
      <c r="BG337" s="143"/>
      <c r="BH337" s="143"/>
      <c r="BI337" s="143"/>
      <c r="BJ337" s="143"/>
      <c r="BK337" s="143"/>
      <c r="BL337" s="143"/>
      <c r="BM337" s="143"/>
      <c r="BN337" s="143"/>
      <c r="BO337" s="143"/>
      <c r="BP337" s="143"/>
      <c r="BQ337" s="143"/>
      <c r="BR337" s="143"/>
      <c r="BS337" s="143"/>
      <c r="BT337" s="143"/>
      <c r="BU337" s="143"/>
      <c r="BV337" s="143"/>
      <c r="BW337" s="143"/>
      <c r="BX337" s="143"/>
      <c r="BY337" s="143"/>
      <c r="BZ337" s="143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3"/>
      <c r="CM337" s="143"/>
      <c r="CN337" s="143"/>
      <c r="CO337" s="143"/>
      <c r="CP337" s="143"/>
      <c r="CQ337" s="143"/>
      <c r="CR337" s="143"/>
      <c r="CS337" s="143"/>
      <c r="CT337" s="143"/>
      <c r="CU337" s="143"/>
      <c r="CV337" s="143"/>
      <c r="CW337" s="143"/>
      <c r="CX337" s="143"/>
      <c r="CY337" s="143"/>
      <c r="CZ337" s="143"/>
      <c r="DA337" s="143"/>
      <c r="DB337" s="143"/>
      <c r="DC337" s="143"/>
      <c r="DD337" s="143"/>
      <c r="DE337" s="143"/>
      <c r="DF337" s="143"/>
      <c r="DG337" s="143"/>
      <c r="DH337" s="143"/>
      <c r="DI337" s="143"/>
      <c r="DJ337" s="143"/>
      <c r="DK337" s="143"/>
      <c r="DL337" s="143"/>
      <c r="DM337" s="143"/>
      <c r="DN337" s="143"/>
      <c r="DO337" s="143"/>
      <c r="DP337" s="143"/>
      <c r="DQ337" s="143"/>
      <c r="DR337" s="143"/>
      <c r="DS337" s="143"/>
      <c r="DT337" s="143"/>
      <c r="DU337" s="143"/>
      <c r="DV337" s="143"/>
      <c r="DW337" s="143"/>
      <c r="DX337" s="143"/>
      <c r="DY337" s="143"/>
      <c r="DZ337" s="143"/>
      <c r="EA337" s="143"/>
      <c r="EB337" s="143"/>
      <c r="EC337" s="143"/>
      <c r="ED337" s="143"/>
      <c r="EE337" s="143"/>
      <c r="EF337" s="143"/>
      <c r="EG337" s="143"/>
      <c r="EH337" s="143"/>
      <c r="EI337" s="143"/>
      <c r="EJ337" s="143"/>
      <c r="EK337" s="143"/>
      <c r="EL337" s="143"/>
      <c r="EM337" s="143"/>
      <c r="EN337" s="143"/>
      <c r="EO337" s="143"/>
      <c r="EP337" s="143"/>
      <c r="EQ337" s="143"/>
      <c r="ER337" s="143"/>
      <c r="ES337" s="143"/>
      <c r="ET337" s="143"/>
      <c r="EU337" s="143"/>
      <c r="EV337" s="143"/>
      <c r="EW337" s="143"/>
      <c r="EX337" s="143"/>
      <c r="EY337" s="143"/>
      <c r="EZ337" s="143"/>
      <c r="FA337" s="143"/>
      <c r="FB337" s="143"/>
      <c r="FC337" s="143"/>
    </row>
    <row r="338" spans="1:159" s="73" customFormat="1">
      <c r="A338" s="74">
        <f>IF(F338&lt;&gt;"",1+MAX($A$2:A337),"")</f>
        <v>271</v>
      </c>
      <c r="B338" s="32"/>
      <c r="C338" s="36"/>
      <c r="D338" s="119" t="s">
        <v>114</v>
      </c>
      <c r="E338" s="120">
        <v>1641</v>
      </c>
      <c r="F338" s="63">
        <v>0.1</v>
      </c>
      <c r="G338" s="64">
        <f t="shared" si="86"/>
        <v>1805.1000000000001</v>
      </c>
      <c r="H338" s="71" t="s">
        <v>37</v>
      </c>
      <c r="I338" s="37">
        <v>0</v>
      </c>
      <c r="J338" s="38">
        <f t="shared" si="78"/>
        <v>0</v>
      </c>
      <c r="K338" s="39">
        <v>0</v>
      </c>
      <c r="L338" s="40">
        <f t="shared" si="79"/>
        <v>0</v>
      </c>
      <c r="M338" s="40">
        <f t="shared" si="80"/>
        <v>0</v>
      </c>
      <c r="N338" s="40">
        <v>0</v>
      </c>
      <c r="O338" s="40">
        <f t="shared" si="81"/>
        <v>0</v>
      </c>
      <c r="P338" s="40">
        <f t="shared" si="82"/>
        <v>0</v>
      </c>
      <c r="Q338" s="30">
        <f t="shared" si="83"/>
        <v>0</v>
      </c>
      <c r="R338" s="145"/>
      <c r="S338" s="145"/>
      <c r="T338" s="145"/>
      <c r="U338" s="145"/>
      <c r="V338" s="145"/>
      <c r="W338" s="145"/>
      <c r="X338" s="145"/>
      <c r="Y338" s="145"/>
      <c r="Z338" s="145"/>
      <c r="AA338" s="145"/>
      <c r="AB338" s="145"/>
      <c r="AC338" s="145"/>
      <c r="AD338" s="145"/>
      <c r="AE338" s="145"/>
      <c r="AF338" s="145"/>
      <c r="AG338" s="145"/>
      <c r="AH338" s="145"/>
      <c r="AI338" s="145"/>
      <c r="AJ338" s="145"/>
      <c r="AK338" s="143"/>
      <c r="AL338" s="143"/>
      <c r="AM338" s="143"/>
      <c r="AN338" s="143"/>
      <c r="AO338" s="143"/>
      <c r="AP338" s="143"/>
      <c r="AQ338" s="143"/>
      <c r="AR338" s="143"/>
      <c r="AS338" s="143"/>
      <c r="AT338" s="143"/>
      <c r="AU338" s="143"/>
      <c r="AV338" s="143"/>
      <c r="AW338" s="143"/>
      <c r="AX338" s="143"/>
      <c r="AY338" s="143"/>
      <c r="AZ338" s="143"/>
      <c r="BA338" s="143"/>
      <c r="BB338" s="143"/>
      <c r="BC338" s="143"/>
      <c r="BD338" s="143"/>
      <c r="BE338" s="143"/>
      <c r="BF338" s="143"/>
      <c r="BG338" s="143"/>
      <c r="BH338" s="143"/>
      <c r="BI338" s="143"/>
      <c r="BJ338" s="143"/>
      <c r="BK338" s="143"/>
      <c r="BL338" s="143"/>
      <c r="BM338" s="143"/>
      <c r="BN338" s="143"/>
      <c r="BO338" s="143"/>
      <c r="BP338" s="143"/>
      <c r="BQ338" s="143"/>
      <c r="BR338" s="143"/>
      <c r="BS338" s="143"/>
      <c r="BT338" s="143"/>
      <c r="BU338" s="143"/>
      <c r="BV338" s="143"/>
      <c r="BW338" s="143"/>
      <c r="BX338" s="143"/>
      <c r="BY338" s="143"/>
      <c r="BZ338" s="143"/>
      <c r="CA338" s="143"/>
      <c r="CB338" s="143"/>
      <c r="CC338" s="143"/>
      <c r="CD338" s="143"/>
      <c r="CE338" s="143"/>
      <c r="CF338" s="143"/>
      <c r="CG338" s="143"/>
      <c r="CH338" s="143"/>
      <c r="CI338" s="143"/>
      <c r="CJ338" s="143"/>
      <c r="CK338" s="143"/>
      <c r="CL338" s="143"/>
      <c r="CM338" s="143"/>
      <c r="CN338" s="143"/>
      <c r="CO338" s="143"/>
      <c r="CP338" s="143"/>
      <c r="CQ338" s="143"/>
      <c r="CR338" s="143"/>
      <c r="CS338" s="143"/>
      <c r="CT338" s="143"/>
      <c r="CU338" s="143"/>
      <c r="CV338" s="143"/>
      <c r="CW338" s="143"/>
      <c r="CX338" s="143"/>
      <c r="CY338" s="143"/>
      <c r="CZ338" s="143"/>
      <c r="DA338" s="143"/>
      <c r="DB338" s="143"/>
      <c r="DC338" s="143"/>
      <c r="DD338" s="143"/>
      <c r="DE338" s="143"/>
      <c r="DF338" s="143"/>
      <c r="DG338" s="143"/>
      <c r="DH338" s="143"/>
      <c r="DI338" s="143"/>
      <c r="DJ338" s="143"/>
      <c r="DK338" s="143"/>
      <c r="DL338" s="143"/>
      <c r="DM338" s="143"/>
      <c r="DN338" s="143"/>
      <c r="DO338" s="143"/>
      <c r="DP338" s="143"/>
      <c r="DQ338" s="143"/>
      <c r="DR338" s="143"/>
      <c r="DS338" s="143"/>
      <c r="DT338" s="143"/>
      <c r="DU338" s="143"/>
      <c r="DV338" s="143"/>
      <c r="DW338" s="143"/>
      <c r="DX338" s="143"/>
      <c r="DY338" s="143"/>
      <c r="DZ338" s="143"/>
      <c r="EA338" s="143"/>
      <c r="EB338" s="143"/>
      <c r="EC338" s="143"/>
      <c r="ED338" s="143"/>
      <c r="EE338" s="143"/>
      <c r="EF338" s="143"/>
      <c r="EG338" s="143"/>
      <c r="EH338" s="143"/>
      <c r="EI338" s="143"/>
      <c r="EJ338" s="143"/>
      <c r="EK338" s="143"/>
      <c r="EL338" s="143"/>
      <c r="EM338" s="143"/>
      <c r="EN338" s="143"/>
      <c r="EO338" s="143"/>
      <c r="EP338" s="143"/>
      <c r="EQ338" s="143"/>
      <c r="ER338" s="143"/>
      <c r="ES338" s="143"/>
      <c r="ET338" s="143"/>
      <c r="EU338" s="143"/>
      <c r="EV338" s="143"/>
      <c r="EW338" s="143"/>
      <c r="EX338" s="143"/>
      <c r="EY338" s="143"/>
      <c r="EZ338" s="143"/>
      <c r="FA338" s="143"/>
      <c r="FB338" s="143"/>
      <c r="FC338" s="143"/>
    </row>
    <row r="339" spans="1:159" s="73" customFormat="1">
      <c r="A339" s="74">
        <f>IF(F339&lt;&gt;"",1+MAX($A$2:A338),"")</f>
        <v>272</v>
      </c>
      <c r="B339" s="32"/>
      <c r="C339" s="36"/>
      <c r="D339" s="121" t="s">
        <v>107</v>
      </c>
      <c r="E339" s="120">
        <f>ROUNDUP(E338/32,0)</f>
        <v>52</v>
      </c>
      <c r="F339" s="63">
        <v>0</v>
      </c>
      <c r="G339" s="64">
        <f t="shared" si="86"/>
        <v>52</v>
      </c>
      <c r="H339" s="65" t="s">
        <v>38</v>
      </c>
      <c r="I339" s="37">
        <v>0</v>
      </c>
      <c r="J339" s="38">
        <f t="shared" si="78"/>
        <v>0</v>
      </c>
      <c r="K339" s="39">
        <v>0</v>
      </c>
      <c r="L339" s="40">
        <f t="shared" si="79"/>
        <v>0</v>
      </c>
      <c r="M339" s="40">
        <f t="shared" si="80"/>
        <v>0</v>
      </c>
      <c r="N339" s="40">
        <v>0</v>
      </c>
      <c r="O339" s="40">
        <f t="shared" si="81"/>
        <v>0</v>
      </c>
      <c r="P339" s="40">
        <f t="shared" si="82"/>
        <v>0</v>
      </c>
      <c r="Q339" s="30">
        <f t="shared" si="83"/>
        <v>0</v>
      </c>
      <c r="R339" s="145"/>
      <c r="S339" s="145"/>
      <c r="T339" s="145"/>
      <c r="U339" s="145"/>
      <c r="V339" s="145"/>
      <c r="W339" s="145"/>
      <c r="X339" s="145"/>
      <c r="Y339" s="145"/>
      <c r="Z339" s="145"/>
      <c r="AA339" s="145"/>
      <c r="AB339" s="145"/>
      <c r="AC339" s="145"/>
      <c r="AD339" s="145"/>
      <c r="AE339" s="145"/>
      <c r="AF339" s="145"/>
      <c r="AG339" s="145"/>
      <c r="AH339" s="145"/>
      <c r="AI339" s="145"/>
      <c r="AJ339" s="145"/>
      <c r="AK339" s="143"/>
      <c r="AL339" s="143"/>
      <c r="AM339" s="143"/>
      <c r="AN339" s="143"/>
      <c r="AO339" s="143"/>
      <c r="AP339" s="143"/>
      <c r="AQ339" s="143"/>
      <c r="AR339" s="143"/>
      <c r="AS339" s="143"/>
      <c r="AT339" s="143"/>
      <c r="AU339" s="143"/>
      <c r="AV339" s="143"/>
      <c r="AW339" s="143"/>
      <c r="AX339" s="143"/>
      <c r="AY339" s="143"/>
      <c r="AZ339" s="143"/>
      <c r="BA339" s="143"/>
      <c r="BB339" s="143"/>
      <c r="BC339" s="143"/>
      <c r="BD339" s="143"/>
      <c r="BE339" s="143"/>
      <c r="BF339" s="143"/>
      <c r="BG339" s="143"/>
      <c r="BH339" s="143"/>
      <c r="BI339" s="143"/>
      <c r="BJ339" s="143"/>
      <c r="BK339" s="143"/>
      <c r="BL339" s="143"/>
      <c r="BM339" s="143"/>
      <c r="BN339" s="143"/>
      <c r="BO339" s="143"/>
      <c r="BP339" s="143"/>
      <c r="BQ339" s="143"/>
      <c r="BR339" s="143"/>
      <c r="BS339" s="143"/>
      <c r="BT339" s="143"/>
      <c r="BU339" s="143"/>
      <c r="BV339" s="143"/>
      <c r="BW339" s="143"/>
      <c r="BX339" s="143"/>
      <c r="BY339" s="143"/>
      <c r="BZ339" s="143"/>
      <c r="CA339" s="143"/>
      <c r="CB339" s="143"/>
      <c r="CC339" s="143"/>
      <c r="CD339" s="143"/>
      <c r="CE339" s="143"/>
      <c r="CF339" s="143"/>
      <c r="CG339" s="143"/>
      <c r="CH339" s="143"/>
      <c r="CI339" s="143"/>
      <c r="CJ339" s="143"/>
      <c r="CK339" s="143"/>
      <c r="CL339" s="143"/>
      <c r="CM339" s="143"/>
      <c r="CN339" s="143"/>
      <c r="CO339" s="143"/>
      <c r="CP339" s="143"/>
      <c r="CQ339" s="143"/>
      <c r="CR339" s="143"/>
      <c r="CS339" s="143"/>
      <c r="CT339" s="143"/>
      <c r="CU339" s="143"/>
      <c r="CV339" s="143"/>
      <c r="CW339" s="143"/>
      <c r="CX339" s="143"/>
      <c r="CY339" s="143"/>
      <c r="CZ339" s="143"/>
      <c r="DA339" s="143"/>
      <c r="DB339" s="143"/>
      <c r="DC339" s="143"/>
      <c r="DD339" s="143"/>
      <c r="DE339" s="143"/>
      <c r="DF339" s="143"/>
      <c r="DG339" s="143"/>
      <c r="DH339" s="143"/>
      <c r="DI339" s="143"/>
      <c r="DJ339" s="143"/>
      <c r="DK339" s="143"/>
      <c r="DL339" s="143"/>
      <c r="DM339" s="143"/>
      <c r="DN339" s="143"/>
      <c r="DO339" s="143"/>
      <c r="DP339" s="143"/>
      <c r="DQ339" s="143"/>
      <c r="DR339" s="143"/>
      <c r="DS339" s="143"/>
      <c r="DT339" s="143"/>
      <c r="DU339" s="143"/>
      <c r="DV339" s="143"/>
      <c r="DW339" s="143"/>
      <c r="DX339" s="143"/>
      <c r="DY339" s="143"/>
      <c r="DZ339" s="143"/>
      <c r="EA339" s="143"/>
      <c r="EB339" s="143"/>
      <c r="EC339" s="143"/>
      <c r="ED339" s="143"/>
      <c r="EE339" s="143"/>
      <c r="EF339" s="143"/>
      <c r="EG339" s="143"/>
      <c r="EH339" s="143"/>
      <c r="EI339" s="143"/>
      <c r="EJ339" s="143"/>
      <c r="EK339" s="143"/>
      <c r="EL339" s="143"/>
      <c r="EM339" s="143"/>
      <c r="EN339" s="143"/>
      <c r="EO339" s="143"/>
      <c r="EP339" s="143"/>
      <c r="EQ339" s="143"/>
      <c r="ER339" s="143"/>
      <c r="ES339" s="143"/>
      <c r="ET339" s="143"/>
      <c r="EU339" s="143"/>
      <c r="EV339" s="143"/>
      <c r="EW339" s="143"/>
      <c r="EX339" s="143"/>
      <c r="EY339" s="143"/>
      <c r="EZ339" s="143"/>
      <c r="FA339" s="143"/>
      <c r="FB339" s="143"/>
      <c r="FC339" s="143"/>
    </row>
    <row r="340" spans="1:159" s="73" customFormat="1">
      <c r="A340" s="74">
        <f>IF(F340&lt;&gt;"",1+MAX($A$2:A339),"")</f>
        <v>273</v>
      </c>
      <c r="B340" s="32"/>
      <c r="C340" s="36"/>
      <c r="D340" s="121" t="s">
        <v>110</v>
      </c>
      <c r="E340" s="120">
        <f>ROUNDUP(E338*1.33,0)</f>
        <v>2183</v>
      </c>
      <c r="F340" s="63">
        <v>0</v>
      </c>
      <c r="G340" s="64">
        <f t="shared" si="86"/>
        <v>2183</v>
      </c>
      <c r="H340" s="65" t="s">
        <v>38</v>
      </c>
      <c r="I340" s="37">
        <v>0</v>
      </c>
      <c r="J340" s="38">
        <f t="shared" si="78"/>
        <v>0</v>
      </c>
      <c r="K340" s="39">
        <v>0</v>
      </c>
      <c r="L340" s="40">
        <f t="shared" si="79"/>
        <v>0</v>
      </c>
      <c r="M340" s="40">
        <f t="shared" si="80"/>
        <v>0</v>
      </c>
      <c r="N340" s="40">
        <v>0</v>
      </c>
      <c r="O340" s="40">
        <f t="shared" si="81"/>
        <v>0</v>
      </c>
      <c r="P340" s="40">
        <f t="shared" si="82"/>
        <v>0</v>
      </c>
      <c r="Q340" s="30">
        <f t="shared" si="83"/>
        <v>0</v>
      </c>
      <c r="R340" s="145"/>
      <c r="S340" s="145"/>
      <c r="T340" s="145"/>
      <c r="U340" s="145"/>
      <c r="V340" s="145"/>
      <c r="W340" s="145"/>
      <c r="X340" s="145"/>
      <c r="Y340" s="145"/>
      <c r="Z340" s="145"/>
      <c r="AA340" s="145"/>
      <c r="AB340" s="145"/>
      <c r="AC340" s="145"/>
      <c r="AD340" s="145"/>
      <c r="AE340" s="145"/>
      <c r="AF340" s="145"/>
      <c r="AG340" s="145"/>
      <c r="AH340" s="145"/>
      <c r="AI340" s="145"/>
      <c r="AJ340" s="145"/>
      <c r="AK340" s="143"/>
      <c r="AL340" s="143"/>
      <c r="AM340" s="143"/>
      <c r="AN340" s="143"/>
      <c r="AO340" s="143"/>
      <c r="AP340" s="143"/>
      <c r="AQ340" s="143"/>
      <c r="AR340" s="143"/>
      <c r="AS340" s="143"/>
      <c r="AT340" s="143"/>
      <c r="AU340" s="143"/>
      <c r="AV340" s="143"/>
      <c r="AW340" s="143"/>
      <c r="AX340" s="143"/>
      <c r="AY340" s="143"/>
      <c r="AZ340" s="143"/>
      <c r="BA340" s="143"/>
      <c r="BB340" s="143"/>
      <c r="BC340" s="143"/>
      <c r="BD340" s="143"/>
      <c r="BE340" s="143"/>
      <c r="BF340" s="143"/>
      <c r="BG340" s="143"/>
      <c r="BH340" s="143"/>
      <c r="BI340" s="143"/>
      <c r="BJ340" s="143"/>
      <c r="BK340" s="143"/>
      <c r="BL340" s="143"/>
      <c r="BM340" s="143"/>
      <c r="BN340" s="143"/>
      <c r="BO340" s="143"/>
      <c r="BP340" s="143"/>
      <c r="BQ340" s="143"/>
      <c r="BR340" s="143"/>
      <c r="BS340" s="143"/>
      <c r="BT340" s="143"/>
      <c r="BU340" s="143"/>
      <c r="BV340" s="143"/>
      <c r="BW340" s="143"/>
      <c r="BX340" s="143"/>
      <c r="BY340" s="143"/>
      <c r="BZ340" s="143"/>
      <c r="CA340" s="143"/>
      <c r="CB340" s="143"/>
      <c r="CC340" s="143"/>
      <c r="CD340" s="143"/>
      <c r="CE340" s="143"/>
      <c r="CF340" s="143"/>
      <c r="CG340" s="143"/>
      <c r="CH340" s="143"/>
      <c r="CI340" s="143"/>
      <c r="CJ340" s="143"/>
      <c r="CK340" s="143"/>
      <c r="CL340" s="143"/>
      <c r="CM340" s="143"/>
      <c r="CN340" s="143"/>
      <c r="CO340" s="143"/>
      <c r="CP340" s="143"/>
      <c r="CQ340" s="143"/>
      <c r="CR340" s="143"/>
      <c r="CS340" s="143"/>
      <c r="CT340" s="143"/>
      <c r="CU340" s="143"/>
      <c r="CV340" s="143"/>
      <c r="CW340" s="143"/>
      <c r="CX340" s="143"/>
      <c r="CY340" s="143"/>
      <c r="CZ340" s="143"/>
      <c r="DA340" s="143"/>
      <c r="DB340" s="143"/>
      <c r="DC340" s="143"/>
      <c r="DD340" s="143"/>
      <c r="DE340" s="143"/>
      <c r="DF340" s="143"/>
      <c r="DG340" s="143"/>
      <c r="DH340" s="143"/>
      <c r="DI340" s="143"/>
      <c r="DJ340" s="143"/>
      <c r="DK340" s="143"/>
      <c r="DL340" s="143"/>
      <c r="DM340" s="143"/>
      <c r="DN340" s="143"/>
      <c r="DO340" s="143"/>
      <c r="DP340" s="143"/>
      <c r="DQ340" s="143"/>
      <c r="DR340" s="143"/>
      <c r="DS340" s="143"/>
      <c r="DT340" s="143"/>
      <c r="DU340" s="143"/>
      <c r="DV340" s="143"/>
      <c r="DW340" s="143"/>
      <c r="DX340" s="143"/>
      <c r="DY340" s="143"/>
      <c r="DZ340" s="143"/>
      <c r="EA340" s="143"/>
      <c r="EB340" s="143"/>
      <c r="EC340" s="143"/>
      <c r="ED340" s="143"/>
      <c r="EE340" s="143"/>
      <c r="EF340" s="143"/>
      <c r="EG340" s="143"/>
      <c r="EH340" s="143"/>
      <c r="EI340" s="143"/>
      <c r="EJ340" s="143"/>
      <c r="EK340" s="143"/>
      <c r="EL340" s="143"/>
      <c r="EM340" s="143"/>
      <c r="EN340" s="143"/>
      <c r="EO340" s="143"/>
      <c r="EP340" s="143"/>
      <c r="EQ340" s="143"/>
      <c r="ER340" s="143"/>
      <c r="ES340" s="143"/>
      <c r="ET340" s="143"/>
      <c r="EU340" s="143"/>
      <c r="EV340" s="143"/>
      <c r="EW340" s="143"/>
      <c r="EX340" s="143"/>
      <c r="EY340" s="143"/>
      <c r="EZ340" s="143"/>
      <c r="FA340" s="143"/>
      <c r="FB340" s="143"/>
      <c r="FC340" s="143"/>
    </row>
    <row r="341" spans="1:159" s="73" customFormat="1">
      <c r="A341" s="74">
        <f>IF(F341&lt;&gt;"",1+MAX($A$2:A340),"")</f>
        <v>274</v>
      </c>
      <c r="B341" s="32"/>
      <c r="C341" s="36"/>
      <c r="D341" s="121" t="s">
        <v>111</v>
      </c>
      <c r="E341" s="120">
        <f>ROUNDUP(E339*16,0)</f>
        <v>832</v>
      </c>
      <c r="F341" s="63">
        <v>0.05</v>
      </c>
      <c r="G341" s="64">
        <f t="shared" si="86"/>
        <v>873.6</v>
      </c>
      <c r="H341" s="65" t="s">
        <v>39</v>
      </c>
      <c r="I341" s="37">
        <v>0</v>
      </c>
      <c r="J341" s="38">
        <f t="shared" si="78"/>
        <v>0</v>
      </c>
      <c r="K341" s="39">
        <v>0</v>
      </c>
      <c r="L341" s="40">
        <f t="shared" si="79"/>
        <v>0</v>
      </c>
      <c r="M341" s="40">
        <f t="shared" si="80"/>
        <v>0</v>
      </c>
      <c r="N341" s="40">
        <v>0</v>
      </c>
      <c r="O341" s="40">
        <f t="shared" si="81"/>
        <v>0</v>
      </c>
      <c r="P341" s="40">
        <f t="shared" si="82"/>
        <v>0</v>
      </c>
      <c r="Q341" s="30">
        <f t="shared" si="83"/>
        <v>0</v>
      </c>
      <c r="R341" s="145"/>
      <c r="S341" s="145"/>
      <c r="T341" s="145"/>
      <c r="U341" s="145"/>
      <c r="V341" s="145"/>
      <c r="W341" s="145"/>
      <c r="X341" s="145"/>
      <c r="Y341" s="145"/>
      <c r="Z341" s="145"/>
      <c r="AA341" s="145"/>
      <c r="AB341" s="145"/>
      <c r="AC341" s="145"/>
      <c r="AD341" s="145"/>
      <c r="AE341" s="145"/>
      <c r="AF341" s="145"/>
      <c r="AG341" s="145"/>
      <c r="AH341" s="145"/>
      <c r="AI341" s="145"/>
      <c r="AJ341" s="145"/>
      <c r="AK341" s="143"/>
      <c r="AL341" s="143"/>
      <c r="AM341" s="143"/>
      <c r="AN341" s="143"/>
      <c r="AO341" s="143"/>
      <c r="AP341" s="143"/>
      <c r="AQ341" s="143"/>
      <c r="AR341" s="143"/>
      <c r="AS341" s="143"/>
      <c r="AT341" s="143"/>
      <c r="AU341" s="143"/>
      <c r="AV341" s="143"/>
      <c r="AW341" s="143"/>
      <c r="AX341" s="143"/>
      <c r="AY341" s="143"/>
      <c r="AZ341" s="143"/>
      <c r="BA341" s="143"/>
      <c r="BB341" s="143"/>
      <c r="BC341" s="143"/>
      <c r="BD341" s="143"/>
      <c r="BE341" s="143"/>
      <c r="BF341" s="143"/>
      <c r="BG341" s="143"/>
      <c r="BH341" s="143"/>
      <c r="BI341" s="143"/>
      <c r="BJ341" s="143"/>
      <c r="BK341" s="143"/>
      <c r="BL341" s="143"/>
      <c r="BM341" s="143"/>
      <c r="BN341" s="143"/>
      <c r="BO341" s="143"/>
      <c r="BP341" s="143"/>
      <c r="BQ341" s="143"/>
      <c r="BR341" s="143"/>
      <c r="BS341" s="143"/>
      <c r="BT341" s="143"/>
      <c r="BU341" s="143"/>
      <c r="BV341" s="143"/>
      <c r="BW341" s="143"/>
      <c r="BX341" s="143"/>
      <c r="BY341" s="143"/>
      <c r="BZ341" s="143"/>
      <c r="CA341" s="143"/>
      <c r="CB341" s="143"/>
      <c r="CC341" s="143"/>
      <c r="CD341" s="143"/>
      <c r="CE341" s="143"/>
      <c r="CF341" s="143"/>
      <c r="CG341" s="143"/>
      <c r="CH341" s="143"/>
      <c r="CI341" s="143"/>
      <c r="CJ341" s="143"/>
      <c r="CK341" s="143"/>
      <c r="CL341" s="143"/>
      <c r="CM341" s="143"/>
      <c r="CN341" s="143"/>
      <c r="CO341" s="143"/>
      <c r="CP341" s="143"/>
      <c r="CQ341" s="143"/>
      <c r="CR341" s="143"/>
      <c r="CS341" s="143"/>
      <c r="CT341" s="143"/>
      <c r="CU341" s="143"/>
      <c r="CV341" s="143"/>
      <c r="CW341" s="143"/>
      <c r="CX341" s="143"/>
      <c r="CY341" s="143"/>
      <c r="CZ341" s="143"/>
      <c r="DA341" s="143"/>
      <c r="DB341" s="143"/>
      <c r="DC341" s="143"/>
      <c r="DD341" s="143"/>
      <c r="DE341" s="143"/>
      <c r="DF341" s="143"/>
      <c r="DG341" s="143"/>
      <c r="DH341" s="143"/>
      <c r="DI341" s="143"/>
      <c r="DJ341" s="143"/>
      <c r="DK341" s="143"/>
      <c r="DL341" s="143"/>
      <c r="DM341" s="143"/>
      <c r="DN341" s="143"/>
      <c r="DO341" s="143"/>
      <c r="DP341" s="143"/>
      <c r="DQ341" s="143"/>
      <c r="DR341" s="143"/>
      <c r="DS341" s="143"/>
      <c r="DT341" s="143"/>
      <c r="DU341" s="143"/>
      <c r="DV341" s="143"/>
      <c r="DW341" s="143"/>
      <c r="DX341" s="143"/>
      <c r="DY341" s="143"/>
      <c r="DZ341" s="143"/>
      <c r="EA341" s="143"/>
      <c r="EB341" s="143"/>
      <c r="EC341" s="143"/>
      <c r="ED341" s="143"/>
      <c r="EE341" s="143"/>
      <c r="EF341" s="143"/>
      <c r="EG341" s="143"/>
      <c r="EH341" s="143"/>
      <c r="EI341" s="143"/>
      <c r="EJ341" s="143"/>
      <c r="EK341" s="143"/>
      <c r="EL341" s="143"/>
      <c r="EM341" s="143"/>
      <c r="EN341" s="143"/>
      <c r="EO341" s="143"/>
      <c r="EP341" s="143"/>
      <c r="EQ341" s="143"/>
      <c r="ER341" s="143"/>
      <c r="ES341" s="143"/>
      <c r="ET341" s="143"/>
      <c r="EU341" s="143"/>
      <c r="EV341" s="143"/>
      <c r="EW341" s="143"/>
      <c r="EX341" s="143"/>
      <c r="EY341" s="143"/>
      <c r="EZ341" s="143"/>
      <c r="FA341" s="143"/>
      <c r="FB341" s="143"/>
      <c r="FC341" s="143"/>
    </row>
    <row r="342" spans="1:159" s="73" customFormat="1">
      <c r="A342" s="74">
        <f>IF(F342&lt;&gt;"",1+MAX($A$2:A341),"")</f>
        <v>275</v>
      </c>
      <c r="B342" s="32"/>
      <c r="C342" s="36"/>
      <c r="D342" s="121" t="s">
        <v>112</v>
      </c>
      <c r="E342" s="120">
        <f>E338*0.084</f>
        <v>137.84400000000002</v>
      </c>
      <c r="F342" s="35">
        <v>0.05</v>
      </c>
      <c r="G342" s="64">
        <f t="shared" si="86"/>
        <v>144.73620000000003</v>
      </c>
      <c r="H342" s="65" t="s">
        <v>113</v>
      </c>
      <c r="I342" s="37">
        <v>0</v>
      </c>
      <c r="J342" s="38">
        <f t="shared" si="78"/>
        <v>0</v>
      </c>
      <c r="K342" s="39">
        <v>0</v>
      </c>
      <c r="L342" s="40">
        <f t="shared" si="79"/>
        <v>0</v>
      </c>
      <c r="M342" s="40">
        <f t="shared" si="80"/>
        <v>0</v>
      </c>
      <c r="N342" s="40">
        <v>0</v>
      </c>
      <c r="O342" s="40">
        <f t="shared" si="81"/>
        <v>0</v>
      </c>
      <c r="P342" s="40">
        <f t="shared" si="82"/>
        <v>0</v>
      </c>
      <c r="Q342" s="30">
        <f t="shared" si="83"/>
        <v>0</v>
      </c>
      <c r="R342" s="145"/>
      <c r="S342" s="145"/>
      <c r="T342" s="145"/>
      <c r="U342" s="145"/>
      <c r="V342" s="145"/>
      <c r="W342" s="145"/>
      <c r="X342" s="145"/>
      <c r="Y342" s="145"/>
      <c r="Z342" s="145"/>
      <c r="AA342" s="145"/>
      <c r="AB342" s="145"/>
      <c r="AC342" s="145"/>
      <c r="AD342" s="145"/>
      <c r="AE342" s="145"/>
      <c r="AF342" s="145"/>
      <c r="AG342" s="145"/>
      <c r="AH342" s="145"/>
      <c r="AI342" s="145"/>
      <c r="AJ342" s="145"/>
      <c r="AK342" s="143"/>
      <c r="AL342" s="143"/>
      <c r="AM342" s="143"/>
      <c r="AN342" s="143"/>
      <c r="AO342" s="143"/>
      <c r="AP342" s="143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3"/>
      <c r="BB342" s="143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3"/>
      <c r="BN342" s="143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3"/>
      <c r="BZ342" s="143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3"/>
      <c r="CM342" s="143"/>
      <c r="CN342" s="143"/>
      <c r="CO342" s="143"/>
      <c r="CP342" s="143"/>
      <c r="CQ342" s="143"/>
      <c r="CR342" s="143"/>
      <c r="CS342" s="143"/>
      <c r="CT342" s="143"/>
      <c r="CU342" s="143"/>
      <c r="CV342" s="143"/>
      <c r="CW342" s="143"/>
      <c r="CX342" s="143"/>
      <c r="CY342" s="143"/>
      <c r="CZ342" s="143"/>
      <c r="DA342" s="143"/>
      <c r="DB342" s="143"/>
      <c r="DC342" s="143"/>
      <c r="DD342" s="143"/>
      <c r="DE342" s="143"/>
      <c r="DF342" s="143"/>
      <c r="DG342" s="143"/>
      <c r="DH342" s="143"/>
      <c r="DI342" s="143"/>
      <c r="DJ342" s="143"/>
      <c r="DK342" s="143"/>
      <c r="DL342" s="143"/>
      <c r="DM342" s="143"/>
      <c r="DN342" s="143"/>
      <c r="DO342" s="143"/>
      <c r="DP342" s="143"/>
      <c r="DQ342" s="143"/>
      <c r="DR342" s="143"/>
      <c r="DS342" s="143"/>
      <c r="DT342" s="143"/>
      <c r="DU342" s="143"/>
      <c r="DV342" s="143"/>
      <c r="DW342" s="143"/>
      <c r="DX342" s="143"/>
      <c r="DY342" s="143"/>
      <c r="DZ342" s="143"/>
      <c r="EA342" s="143"/>
      <c r="EB342" s="143"/>
      <c r="EC342" s="143"/>
      <c r="ED342" s="143"/>
      <c r="EE342" s="143"/>
      <c r="EF342" s="143"/>
      <c r="EG342" s="143"/>
      <c r="EH342" s="143"/>
      <c r="EI342" s="143"/>
      <c r="EJ342" s="143"/>
      <c r="EK342" s="143"/>
      <c r="EL342" s="143"/>
      <c r="EM342" s="143"/>
      <c r="EN342" s="143"/>
      <c r="EO342" s="143"/>
      <c r="EP342" s="143"/>
      <c r="EQ342" s="143"/>
      <c r="ER342" s="143"/>
      <c r="ES342" s="143"/>
      <c r="ET342" s="143"/>
      <c r="EU342" s="143"/>
      <c r="EV342" s="143"/>
      <c r="EW342" s="143"/>
      <c r="EX342" s="143"/>
      <c r="EY342" s="143"/>
      <c r="EZ342" s="143"/>
      <c r="FA342" s="143"/>
      <c r="FB342" s="143"/>
      <c r="FC342" s="143"/>
    </row>
    <row r="343" spans="1:159" s="73" customFormat="1">
      <c r="A343" s="74">
        <f>IF(F343&lt;&gt;"",1+MAX($A$2:A342),"")</f>
        <v>276</v>
      </c>
      <c r="B343" s="32"/>
      <c r="C343" s="36"/>
      <c r="D343" s="119" t="s">
        <v>164</v>
      </c>
      <c r="E343" s="120">
        <v>1869</v>
      </c>
      <c r="F343" s="63">
        <v>0.1</v>
      </c>
      <c r="G343" s="64">
        <f t="shared" si="86"/>
        <v>2055.9</v>
      </c>
      <c r="H343" s="71" t="s">
        <v>37</v>
      </c>
      <c r="I343" s="37">
        <v>0</v>
      </c>
      <c r="J343" s="38">
        <f t="shared" si="78"/>
        <v>0</v>
      </c>
      <c r="K343" s="39">
        <v>0</v>
      </c>
      <c r="L343" s="40">
        <f t="shared" si="79"/>
        <v>0</v>
      </c>
      <c r="M343" s="40">
        <f t="shared" si="80"/>
        <v>0</v>
      </c>
      <c r="N343" s="40">
        <v>0</v>
      </c>
      <c r="O343" s="40">
        <f t="shared" si="81"/>
        <v>0</v>
      </c>
      <c r="P343" s="40">
        <f t="shared" si="82"/>
        <v>0</v>
      </c>
      <c r="Q343" s="30">
        <f t="shared" si="83"/>
        <v>0</v>
      </c>
      <c r="R343" s="145"/>
      <c r="S343" s="145"/>
      <c r="T343" s="145"/>
      <c r="U343" s="145"/>
      <c r="V343" s="145"/>
      <c r="W343" s="145"/>
      <c r="X343" s="145"/>
      <c r="Y343" s="145"/>
      <c r="Z343" s="145"/>
      <c r="AA343" s="145"/>
      <c r="AB343" s="145"/>
      <c r="AC343" s="145"/>
      <c r="AD343" s="145"/>
      <c r="AE343" s="145"/>
      <c r="AF343" s="145"/>
      <c r="AG343" s="145"/>
      <c r="AH343" s="145"/>
      <c r="AI343" s="145"/>
      <c r="AJ343" s="145"/>
      <c r="AK343" s="143"/>
      <c r="AL343" s="143"/>
      <c r="AM343" s="143"/>
      <c r="AN343" s="143"/>
      <c r="AO343" s="143"/>
      <c r="AP343" s="143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3"/>
      <c r="BB343" s="143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3"/>
      <c r="BN343" s="143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3"/>
      <c r="BZ343" s="143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3"/>
      <c r="CM343" s="143"/>
      <c r="CN343" s="143"/>
      <c r="CO343" s="143"/>
      <c r="CP343" s="143"/>
      <c r="CQ343" s="143"/>
      <c r="CR343" s="143"/>
      <c r="CS343" s="143"/>
      <c r="CT343" s="143"/>
      <c r="CU343" s="143"/>
      <c r="CV343" s="143"/>
      <c r="CW343" s="143"/>
      <c r="CX343" s="143"/>
      <c r="CY343" s="143"/>
      <c r="CZ343" s="143"/>
      <c r="DA343" s="143"/>
      <c r="DB343" s="143"/>
      <c r="DC343" s="143"/>
      <c r="DD343" s="143"/>
      <c r="DE343" s="143"/>
      <c r="DF343" s="143"/>
      <c r="DG343" s="143"/>
      <c r="DH343" s="143"/>
      <c r="DI343" s="143"/>
      <c r="DJ343" s="143"/>
      <c r="DK343" s="143"/>
      <c r="DL343" s="143"/>
      <c r="DM343" s="143"/>
      <c r="DN343" s="143"/>
      <c r="DO343" s="143"/>
      <c r="DP343" s="143"/>
      <c r="DQ343" s="143"/>
      <c r="DR343" s="143"/>
      <c r="DS343" s="143"/>
      <c r="DT343" s="143"/>
      <c r="DU343" s="143"/>
      <c r="DV343" s="143"/>
      <c r="DW343" s="143"/>
      <c r="DX343" s="143"/>
      <c r="DY343" s="143"/>
      <c r="DZ343" s="143"/>
      <c r="EA343" s="143"/>
      <c r="EB343" s="143"/>
      <c r="EC343" s="143"/>
      <c r="ED343" s="143"/>
      <c r="EE343" s="143"/>
      <c r="EF343" s="143"/>
      <c r="EG343" s="143"/>
      <c r="EH343" s="143"/>
      <c r="EI343" s="143"/>
      <c r="EJ343" s="143"/>
      <c r="EK343" s="143"/>
      <c r="EL343" s="143"/>
      <c r="EM343" s="143"/>
      <c r="EN343" s="143"/>
      <c r="EO343" s="143"/>
      <c r="EP343" s="143"/>
      <c r="EQ343" s="143"/>
      <c r="ER343" s="143"/>
      <c r="ES343" s="143"/>
      <c r="ET343" s="143"/>
      <c r="EU343" s="143"/>
      <c r="EV343" s="143"/>
      <c r="EW343" s="143"/>
      <c r="EX343" s="143"/>
      <c r="EY343" s="143"/>
      <c r="EZ343" s="143"/>
      <c r="FA343" s="143"/>
      <c r="FB343" s="143"/>
      <c r="FC343" s="143"/>
    </row>
    <row r="344" spans="1:159" s="73" customFormat="1">
      <c r="A344" s="74">
        <f>IF(F344&lt;&gt;"",1+MAX($A$2:A343),"")</f>
        <v>277</v>
      </c>
      <c r="B344" s="32"/>
      <c r="C344" s="36"/>
      <c r="D344" s="119" t="s">
        <v>123</v>
      </c>
      <c r="E344" s="120">
        <f>E343/2</f>
        <v>934.5</v>
      </c>
      <c r="F344" s="63">
        <v>0.05</v>
      </c>
      <c r="G344" s="64">
        <f t="shared" si="86"/>
        <v>981.22500000000002</v>
      </c>
      <c r="H344" s="71" t="s">
        <v>39</v>
      </c>
      <c r="I344" s="37">
        <v>0</v>
      </c>
      <c r="J344" s="38">
        <f t="shared" si="78"/>
        <v>0</v>
      </c>
      <c r="K344" s="39">
        <v>0</v>
      </c>
      <c r="L344" s="40">
        <f t="shared" si="79"/>
        <v>0</v>
      </c>
      <c r="M344" s="40">
        <f t="shared" si="80"/>
        <v>0</v>
      </c>
      <c r="N344" s="40">
        <v>0</v>
      </c>
      <c r="O344" s="40">
        <f t="shared" si="81"/>
        <v>0</v>
      </c>
      <c r="P344" s="40">
        <f t="shared" si="82"/>
        <v>0</v>
      </c>
      <c r="Q344" s="30">
        <f t="shared" si="83"/>
        <v>0</v>
      </c>
      <c r="R344" s="145"/>
      <c r="S344" s="145"/>
      <c r="T344" s="145"/>
      <c r="U344" s="145"/>
      <c r="V344" s="145"/>
      <c r="W344" s="145"/>
      <c r="X344" s="145"/>
      <c r="Y344" s="145"/>
      <c r="Z344" s="145"/>
      <c r="AA344" s="145"/>
      <c r="AB344" s="145"/>
      <c r="AC344" s="145"/>
      <c r="AD344" s="145"/>
      <c r="AE344" s="145"/>
      <c r="AF344" s="145"/>
      <c r="AG344" s="145"/>
      <c r="AH344" s="145"/>
      <c r="AI344" s="145"/>
      <c r="AJ344" s="145"/>
      <c r="AK344" s="143"/>
      <c r="AL344" s="143"/>
      <c r="AM344" s="143"/>
      <c r="AN344" s="143"/>
      <c r="AO344" s="143"/>
      <c r="AP344" s="143"/>
      <c r="AQ344" s="143"/>
      <c r="AR344" s="143"/>
      <c r="AS344" s="143"/>
      <c r="AT344" s="143"/>
      <c r="AU344" s="143"/>
      <c r="AV344" s="143"/>
      <c r="AW344" s="143"/>
      <c r="AX344" s="143"/>
      <c r="AY344" s="143"/>
      <c r="AZ344" s="143"/>
      <c r="BA344" s="143"/>
      <c r="BB344" s="143"/>
      <c r="BC344" s="143"/>
      <c r="BD344" s="143"/>
      <c r="BE344" s="143"/>
      <c r="BF344" s="143"/>
      <c r="BG344" s="143"/>
      <c r="BH344" s="143"/>
      <c r="BI344" s="143"/>
      <c r="BJ344" s="143"/>
      <c r="BK344" s="143"/>
      <c r="BL344" s="143"/>
      <c r="BM344" s="143"/>
      <c r="BN344" s="143"/>
      <c r="BO344" s="143"/>
      <c r="BP344" s="143"/>
      <c r="BQ344" s="143"/>
      <c r="BR344" s="143"/>
      <c r="BS344" s="143"/>
      <c r="BT344" s="143"/>
      <c r="BU344" s="143"/>
      <c r="BV344" s="143"/>
      <c r="BW344" s="143"/>
      <c r="BX344" s="143"/>
      <c r="BY344" s="143"/>
      <c r="BZ344" s="143"/>
      <c r="CA344" s="143"/>
      <c r="CB344" s="143"/>
      <c r="CC344" s="143"/>
      <c r="CD344" s="143"/>
      <c r="CE344" s="143"/>
      <c r="CF344" s="143"/>
      <c r="CG344" s="143"/>
      <c r="CH344" s="143"/>
      <c r="CI344" s="143"/>
      <c r="CJ344" s="143"/>
      <c r="CK344" s="143"/>
      <c r="CL344" s="143"/>
      <c r="CM344" s="143"/>
      <c r="CN344" s="143"/>
      <c r="CO344" s="143"/>
      <c r="CP344" s="143"/>
      <c r="CQ344" s="143"/>
      <c r="CR344" s="143"/>
      <c r="CS344" s="143"/>
      <c r="CT344" s="143"/>
      <c r="CU344" s="143"/>
      <c r="CV344" s="143"/>
      <c r="CW344" s="143"/>
      <c r="CX344" s="143"/>
      <c r="CY344" s="143"/>
      <c r="CZ344" s="143"/>
      <c r="DA344" s="143"/>
      <c r="DB344" s="143"/>
      <c r="DC344" s="143"/>
      <c r="DD344" s="143"/>
      <c r="DE344" s="143"/>
      <c r="DF344" s="143"/>
      <c r="DG344" s="143"/>
      <c r="DH344" s="143"/>
      <c r="DI344" s="143"/>
      <c r="DJ344" s="143"/>
      <c r="DK344" s="143"/>
      <c r="DL344" s="143"/>
      <c r="DM344" s="143"/>
      <c r="DN344" s="143"/>
      <c r="DO344" s="143"/>
      <c r="DP344" s="143"/>
      <c r="DQ344" s="143"/>
      <c r="DR344" s="143"/>
      <c r="DS344" s="143"/>
      <c r="DT344" s="143"/>
      <c r="DU344" s="143"/>
      <c r="DV344" s="143"/>
      <c r="DW344" s="143"/>
      <c r="DX344" s="143"/>
      <c r="DY344" s="143"/>
      <c r="DZ344" s="143"/>
      <c r="EA344" s="143"/>
      <c r="EB344" s="143"/>
      <c r="EC344" s="143"/>
      <c r="ED344" s="143"/>
      <c r="EE344" s="143"/>
      <c r="EF344" s="143"/>
      <c r="EG344" s="143"/>
      <c r="EH344" s="143"/>
      <c r="EI344" s="143"/>
      <c r="EJ344" s="143"/>
      <c r="EK344" s="143"/>
      <c r="EL344" s="143"/>
      <c r="EM344" s="143"/>
      <c r="EN344" s="143"/>
      <c r="EO344" s="143"/>
      <c r="EP344" s="143"/>
      <c r="EQ344" s="143"/>
      <c r="ER344" s="143"/>
      <c r="ES344" s="143"/>
      <c r="ET344" s="143"/>
      <c r="EU344" s="143"/>
      <c r="EV344" s="143"/>
      <c r="EW344" s="143"/>
      <c r="EX344" s="143"/>
      <c r="EY344" s="143"/>
      <c r="EZ344" s="143"/>
      <c r="FA344" s="143"/>
      <c r="FB344" s="143"/>
      <c r="FC344" s="143"/>
    </row>
    <row r="345" spans="1:159" s="73" customFormat="1">
      <c r="A345" s="74">
        <f>IF(F345&lt;&gt;"",1+MAX($A$2:A344),"")</f>
        <v>278</v>
      </c>
      <c r="B345" s="32"/>
      <c r="C345" s="36"/>
      <c r="D345" s="119" t="s">
        <v>119</v>
      </c>
      <c r="E345" s="120">
        <f>E332*3</f>
        <v>402</v>
      </c>
      <c r="F345" s="63">
        <v>0.05</v>
      </c>
      <c r="G345" s="64">
        <f t="shared" si="86"/>
        <v>422.1</v>
      </c>
      <c r="H345" s="71" t="s">
        <v>39</v>
      </c>
      <c r="I345" s="37">
        <v>0</v>
      </c>
      <c r="J345" s="38">
        <f t="shared" si="78"/>
        <v>0</v>
      </c>
      <c r="K345" s="39">
        <v>0</v>
      </c>
      <c r="L345" s="40">
        <f t="shared" si="79"/>
        <v>0</v>
      </c>
      <c r="M345" s="40">
        <f t="shared" si="80"/>
        <v>0</v>
      </c>
      <c r="N345" s="40">
        <v>0</v>
      </c>
      <c r="O345" s="40">
        <f t="shared" si="81"/>
        <v>0</v>
      </c>
      <c r="P345" s="40">
        <f t="shared" si="82"/>
        <v>0</v>
      </c>
      <c r="Q345" s="30">
        <f t="shared" si="83"/>
        <v>0</v>
      </c>
      <c r="R345" s="145"/>
      <c r="S345" s="145"/>
      <c r="T345" s="145"/>
      <c r="U345" s="145"/>
      <c r="V345" s="145"/>
      <c r="W345" s="145"/>
      <c r="X345" s="145"/>
      <c r="Y345" s="145"/>
      <c r="Z345" s="145"/>
      <c r="AA345" s="145"/>
      <c r="AB345" s="145"/>
      <c r="AC345" s="145"/>
      <c r="AD345" s="145"/>
      <c r="AE345" s="145"/>
      <c r="AF345" s="145"/>
      <c r="AG345" s="145"/>
      <c r="AH345" s="145"/>
      <c r="AI345" s="145"/>
      <c r="AJ345" s="145"/>
      <c r="AK345" s="143"/>
      <c r="AL345" s="143"/>
      <c r="AM345" s="143"/>
      <c r="AN345" s="143"/>
      <c r="AO345" s="143"/>
      <c r="AP345" s="143"/>
      <c r="AQ345" s="143"/>
      <c r="AR345" s="143"/>
      <c r="AS345" s="143"/>
      <c r="AT345" s="143"/>
      <c r="AU345" s="143"/>
      <c r="AV345" s="143"/>
      <c r="AW345" s="143"/>
      <c r="AX345" s="143"/>
      <c r="AY345" s="143"/>
      <c r="AZ345" s="143"/>
      <c r="BA345" s="143"/>
      <c r="BB345" s="143"/>
      <c r="BC345" s="143"/>
      <c r="BD345" s="143"/>
      <c r="BE345" s="143"/>
      <c r="BF345" s="143"/>
      <c r="BG345" s="143"/>
      <c r="BH345" s="143"/>
      <c r="BI345" s="143"/>
      <c r="BJ345" s="143"/>
      <c r="BK345" s="143"/>
      <c r="BL345" s="143"/>
      <c r="BM345" s="143"/>
      <c r="BN345" s="143"/>
      <c r="BO345" s="143"/>
      <c r="BP345" s="143"/>
      <c r="BQ345" s="143"/>
      <c r="BR345" s="143"/>
      <c r="BS345" s="143"/>
      <c r="BT345" s="143"/>
      <c r="BU345" s="143"/>
      <c r="BV345" s="143"/>
      <c r="BW345" s="143"/>
      <c r="BX345" s="143"/>
      <c r="BY345" s="143"/>
      <c r="BZ345" s="143"/>
      <c r="CA345" s="143"/>
      <c r="CB345" s="143"/>
      <c r="CC345" s="143"/>
      <c r="CD345" s="143"/>
      <c r="CE345" s="143"/>
      <c r="CF345" s="143"/>
      <c r="CG345" s="143"/>
      <c r="CH345" s="143"/>
      <c r="CI345" s="143"/>
      <c r="CJ345" s="143"/>
      <c r="CK345" s="143"/>
      <c r="CL345" s="143"/>
      <c r="CM345" s="143"/>
      <c r="CN345" s="143"/>
      <c r="CO345" s="143"/>
      <c r="CP345" s="143"/>
      <c r="CQ345" s="143"/>
      <c r="CR345" s="143"/>
      <c r="CS345" s="143"/>
      <c r="CT345" s="143"/>
      <c r="CU345" s="143"/>
      <c r="CV345" s="143"/>
      <c r="CW345" s="143"/>
      <c r="CX345" s="143"/>
      <c r="CY345" s="143"/>
      <c r="CZ345" s="143"/>
      <c r="DA345" s="143"/>
      <c r="DB345" s="143"/>
      <c r="DC345" s="143"/>
      <c r="DD345" s="143"/>
      <c r="DE345" s="143"/>
      <c r="DF345" s="143"/>
      <c r="DG345" s="143"/>
      <c r="DH345" s="143"/>
      <c r="DI345" s="143"/>
      <c r="DJ345" s="143"/>
      <c r="DK345" s="143"/>
      <c r="DL345" s="143"/>
      <c r="DM345" s="143"/>
      <c r="DN345" s="143"/>
      <c r="DO345" s="143"/>
      <c r="DP345" s="143"/>
      <c r="DQ345" s="143"/>
      <c r="DR345" s="143"/>
      <c r="DS345" s="143"/>
      <c r="DT345" s="143"/>
      <c r="DU345" s="143"/>
      <c r="DV345" s="143"/>
      <c r="DW345" s="143"/>
      <c r="DX345" s="143"/>
      <c r="DY345" s="143"/>
      <c r="DZ345" s="143"/>
      <c r="EA345" s="143"/>
      <c r="EB345" s="143"/>
      <c r="EC345" s="143"/>
      <c r="ED345" s="143"/>
      <c r="EE345" s="143"/>
      <c r="EF345" s="143"/>
      <c r="EG345" s="143"/>
      <c r="EH345" s="143"/>
      <c r="EI345" s="143"/>
      <c r="EJ345" s="143"/>
      <c r="EK345" s="143"/>
      <c r="EL345" s="143"/>
      <c r="EM345" s="143"/>
      <c r="EN345" s="143"/>
      <c r="EO345" s="143"/>
      <c r="EP345" s="143"/>
      <c r="EQ345" s="143"/>
      <c r="ER345" s="143"/>
      <c r="ES345" s="143"/>
      <c r="ET345" s="143"/>
      <c r="EU345" s="143"/>
      <c r="EV345" s="143"/>
      <c r="EW345" s="143"/>
      <c r="EX345" s="143"/>
      <c r="EY345" s="143"/>
      <c r="EZ345" s="143"/>
      <c r="FA345" s="143"/>
      <c r="FB345" s="143"/>
      <c r="FC345" s="143"/>
    </row>
    <row r="346" spans="1:159" s="73" customFormat="1">
      <c r="A346" s="74">
        <f>IF(F346&lt;&gt;"",1+MAX($A$2:A345),"")</f>
        <v>279</v>
      </c>
      <c r="B346" s="32"/>
      <c r="C346" s="36"/>
      <c r="D346" s="119" t="s">
        <v>120</v>
      </c>
      <c r="E346" s="120">
        <f>E332*2</f>
        <v>268</v>
      </c>
      <c r="F346" s="63">
        <v>0.05</v>
      </c>
      <c r="G346" s="64">
        <f t="shared" si="86"/>
        <v>281.40000000000003</v>
      </c>
      <c r="H346" s="71" t="s">
        <v>39</v>
      </c>
      <c r="I346" s="37">
        <v>0</v>
      </c>
      <c r="J346" s="38">
        <f t="shared" si="78"/>
        <v>0</v>
      </c>
      <c r="K346" s="39">
        <v>0</v>
      </c>
      <c r="L346" s="40">
        <f t="shared" si="79"/>
        <v>0</v>
      </c>
      <c r="M346" s="40">
        <f t="shared" si="80"/>
        <v>0</v>
      </c>
      <c r="N346" s="40">
        <v>0</v>
      </c>
      <c r="O346" s="40">
        <f t="shared" si="81"/>
        <v>0</v>
      </c>
      <c r="P346" s="40">
        <f t="shared" si="82"/>
        <v>0</v>
      </c>
      <c r="Q346" s="30">
        <f t="shared" si="83"/>
        <v>0</v>
      </c>
      <c r="R346" s="145"/>
      <c r="S346" s="145"/>
      <c r="T346" s="145"/>
      <c r="U346" s="145"/>
      <c r="V346" s="145"/>
      <c r="W346" s="145"/>
      <c r="X346" s="145"/>
      <c r="Y346" s="145"/>
      <c r="Z346" s="145"/>
      <c r="AA346" s="145"/>
      <c r="AB346" s="145"/>
      <c r="AC346" s="145"/>
      <c r="AD346" s="145"/>
      <c r="AE346" s="145"/>
      <c r="AF346" s="145"/>
      <c r="AG346" s="145"/>
      <c r="AH346" s="145"/>
      <c r="AI346" s="145"/>
      <c r="AJ346" s="145"/>
      <c r="AK346" s="143"/>
      <c r="AL346" s="143"/>
      <c r="AM346" s="143"/>
      <c r="AN346" s="143"/>
      <c r="AO346" s="143"/>
      <c r="AP346" s="143"/>
      <c r="AQ346" s="143"/>
      <c r="AR346" s="143"/>
      <c r="AS346" s="143"/>
      <c r="AT346" s="143"/>
      <c r="AU346" s="143"/>
      <c r="AV346" s="143"/>
      <c r="AW346" s="143"/>
      <c r="AX346" s="143"/>
      <c r="AY346" s="143"/>
      <c r="AZ346" s="143"/>
      <c r="BA346" s="143"/>
      <c r="BB346" s="143"/>
      <c r="BC346" s="143"/>
      <c r="BD346" s="143"/>
      <c r="BE346" s="143"/>
      <c r="BF346" s="143"/>
      <c r="BG346" s="143"/>
      <c r="BH346" s="143"/>
      <c r="BI346" s="143"/>
      <c r="BJ346" s="143"/>
      <c r="BK346" s="143"/>
      <c r="BL346" s="143"/>
      <c r="BM346" s="143"/>
      <c r="BN346" s="143"/>
      <c r="BO346" s="143"/>
      <c r="BP346" s="143"/>
      <c r="BQ346" s="143"/>
      <c r="BR346" s="143"/>
      <c r="BS346" s="143"/>
      <c r="BT346" s="143"/>
      <c r="BU346" s="143"/>
      <c r="BV346" s="143"/>
      <c r="BW346" s="143"/>
      <c r="BX346" s="143"/>
      <c r="BY346" s="143"/>
      <c r="BZ346" s="143"/>
      <c r="CA346" s="143"/>
      <c r="CB346" s="143"/>
      <c r="CC346" s="143"/>
      <c r="CD346" s="143"/>
      <c r="CE346" s="143"/>
      <c r="CF346" s="143"/>
      <c r="CG346" s="143"/>
      <c r="CH346" s="143"/>
      <c r="CI346" s="143"/>
      <c r="CJ346" s="143"/>
      <c r="CK346" s="143"/>
      <c r="CL346" s="143"/>
      <c r="CM346" s="143"/>
      <c r="CN346" s="143"/>
      <c r="CO346" s="143"/>
      <c r="CP346" s="143"/>
      <c r="CQ346" s="143"/>
      <c r="CR346" s="143"/>
      <c r="CS346" s="143"/>
      <c r="CT346" s="143"/>
      <c r="CU346" s="143"/>
      <c r="CV346" s="143"/>
      <c r="CW346" s="143"/>
      <c r="CX346" s="143"/>
      <c r="CY346" s="143"/>
      <c r="CZ346" s="143"/>
      <c r="DA346" s="143"/>
      <c r="DB346" s="143"/>
      <c r="DC346" s="143"/>
      <c r="DD346" s="143"/>
      <c r="DE346" s="143"/>
      <c r="DF346" s="143"/>
      <c r="DG346" s="143"/>
      <c r="DH346" s="143"/>
      <c r="DI346" s="143"/>
      <c r="DJ346" s="143"/>
      <c r="DK346" s="143"/>
      <c r="DL346" s="143"/>
      <c r="DM346" s="143"/>
      <c r="DN346" s="143"/>
      <c r="DO346" s="143"/>
      <c r="DP346" s="143"/>
      <c r="DQ346" s="143"/>
      <c r="DR346" s="143"/>
      <c r="DS346" s="143"/>
      <c r="DT346" s="143"/>
      <c r="DU346" s="143"/>
      <c r="DV346" s="143"/>
      <c r="DW346" s="143"/>
      <c r="DX346" s="143"/>
      <c r="DY346" s="143"/>
      <c r="DZ346" s="143"/>
      <c r="EA346" s="143"/>
      <c r="EB346" s="143"/>
      <c r="EC346" s="143"/>
      <c r="ED346" s="143"/>
      <c r="EE346" s="143"/>
      <c r="EF346" s="143"/>
      <c r="EG346" s="143"/>
      <c r="EH346" s="143"/>
      <c r="EI346" s="143"/>
      <c r="EJ346" s="143"/>
      <c r="EK346" s="143"/>
      <c r="EL346" s="143"/>
      <c r="EM346" s="143"/>
      <c r="EN346" s="143"/>
      <c r="EO346" s="143"/>
      <c r="EP346" s="143"/>
      <c r="EQ346" s="143"/>
      <c r="ER346" s="143"/>
      <c r="ES346" s="143"/>
      <c r="ET346" s="143"/>
      <c r="EU346" s="143"/>
      <c r="EV346" s="143"/>
      <c r="EW346" s="143"/>
      <c r="EX346" s="143"/>
      <c r="EY346" s="143"/>
      <c r="EZ346" s="143"/>
      <c r="FA346" s="143"/>
      <c r="FB346" s="143"/>
      <c r="FC346" s="143"/>
    </row>
    <row r="347" spans="1:159" s="73" customFormat="1">
      <c r="A347" s="74" t="str">
        <f>IF(F347&lt;&gt;"",1+MAX($A$2:A346),"")</f>
        <v/>
      </c>
      <c r="B347" s="32"/>
      <c r="C347" s="36"/>
      <c r="D347" s="119"/>
      <c r="E347" s="120"/>
      <c r="F347" s="63"/>
      <c r="G347" s="64"/>
      <c r="H347" s="65"/>
      <c r="I347" s="37">
        <v>0</v>
      </c>
      <c r="J347" s="38">
        <f t="shared" si="78"/>
        <v>0</v>
      </c>
      <c r="K347" s="39">
        <v>0</v>
      </c>
      <c r="L347" s="40">
        <f t="shared" si="79"/>
        <v>0</v>
      </c>
      <c r="M347" s="40">
        <f t="shared" si="80"/>
        <v>0</v>
      </c>
      <c r="N347" s="40">
        <v>0</v>
      </c>
      <c r="O347" s="40">
        <f t="shared" si="81"/>
        <v>0</v>
      </c>
      <c r="P347" s="40">
        <f t="shared" si="82"/>
        <v>0</v>
      </c>
      <c r="Q347" s="30">
        <f t="shared" si="83"/>
        <v>0</v>
      </c>
      <c r="R347" s="145"/>
      <c r="S347" s="145"/>
      <c r="T347" s="145"/>
      <c r="U347" s="145"/>
      <c r="V347" s="145"/>
      <c r="W347" s="145"/>
      <c r="X347" s="145"/>
      <c r="Y347" s="145"/>
      <c r="Z347" s="145"/>
      <c r="AA347" s="145"/>
      <c r="AB347" s="145"/>
      <c r="AC347" s="145"/>
      <c r="AD347" s="145"/>
      <c r="AE347" s="145"/>
      <c r="AF347" s="145"/>
      <c r="AG347" s="145"/>
      <c r="AH347" s="145"/>
      <c r="AI347" s="145"/>
      <c r="AJ347" s="145"/>
      <c r="AK347" s="143"/>
      <c r="AL347" s="143"/>
      <c r="AM347" s="143"/>
      <c r="AN347" s="143"/>
      <c r="AO347" s="143"/>
      <c r="AP347" s="143"/>
      <c r="AQ347" s="143"/>
      <c r="AR347" s="143"/>
      <c r="AS347" s="143"/>
      <c r="AT347" s="143"/>
      <c r="AU347" s="143"/>
      <c r="AV347" s="143"/>
      <c r="AW347" s="143"/>
      <c r="AX347" s="143"/>
      <c r="AY347" s="143"/>
      <c r="AZ347" s="143"/>
      <c r="BA347" s="143"/>
      <c r="BB347" s="143"/>
      <c r="BC347" s="143"/>
      <c r="BD347" s="143"/>
      <c r="BE347" s="143"/>
      <c r="BF347" s="143"/>
      <c r="BG347" s="143"/>
      <c r="BH347" s="143"/>
      <c r="BI347" s="143"/>
      <c r="BJ347" s="143"/>
      <c r="BK347" s="143"/>
      <c r="BL347" s="143"/>
      <c r="BM347" s="143"/>
      <c r="BN347" s="143"/>
      <c r="BO347" s="143"/>
      <c r="BP347" s="143"/>
      <c r="BQ347" s="143"/>
      <c r="BR347" s="143"/>
      <c r="BS347" s="143"/>
      <c r="BT347" s="143"/>
      <c r="BU347" s="143"/>
      <c r="BV347" s="143"/>
      <c r="BW347" s="143"/>
      <c r="BX347" s="143"/>
      <c r="BY347" s="143"/>
      <c r="BZ347" s="143"/>
      <c r="CA347" s="143"/>
      <c r="CB347" s="143"/>
      <c r="CC347" s="143"/>
      <c r="CD347" s="143"/>
      <c r="CE347" s="143"/>
      <c r="CF347" s="143"/>
      <c r="CG347" s="143"/>
      <c r="CH347" s="143"/>
      <c r="CI347" s="143"/>
      <c r="CJ347" s="143"/>
      <c r="CK347" s="143"/>
      <c r="CL347" s="143"/>
      <c r="CM347" s="143"/>
      <c r="CN347" s="143"/>
      <c r="CO347" s="143"/>
      <c r="CP347" s="143"/>
      <c r="CQ347" s="143"/>
      <c r="CR347" s="143"/>
      <c r="CS347" s="143"/>
      <c r="CT347" s="143"/>
      <c r="CU347" s="143"/>
      <c r="CV347" s="143"/>
      <c r="CW347" s="143"/>
      <c r="CX347" s="143"/>
      <c r="CY347" s="143"/>
      <c r="CZ347" s="143"/>
      <c r="DA347" s="143"/>
      <c r="DB347" s="143"/>
      <c r="DC347" s="143"/>
      <c r="DD347" s="143"/>
      <c r="DE347" s="143"/>
      <c r="DF347" s="143"/>
      <c r="DG347" s="143"/>
      <c r="DH347" s="143"/>
      <c r="DI347" s="143"/>
      <c r="DJ347" s="143"/>
      <c r="DK347" s="143"/>
      <c r="DL347" s="143"/>
      <c r="DM347" s="143"/>
      <c r="DN347" s="143"/>
      <c r="DO347" s="143"/>
      <c r="DP347" s="143"/>
      <c r="DQ347" s="143"/>
      <c r="DR347" s="143"/>
      <c r="DS347" s="143"/>
      <c r="DT347" s="143"/>
      <c r="DU347" s="143"/>
      <c r="DV347" s="143"/>
      <c r="DW347" s="143"/>
      <c r="DX347" s="143"/>
      <c r="DY347" s="143"/>
      <c r="DZ347" s="143"/>
      <c r="EA347" s="143"/>
      <c r="EB347" s="143"/>
      <c r="EC347" s="143"/>
      <c r="ED347" s="143"/>
      <c r="EE347" s="143"/>
      <c r="EF347" s="143"/>
      <c r="EG347" s="143"/>
      <c r="EH347" s="143"/>
      <c r="EI347" s="143"/>
      <c r="EJ347" s="143"/>
      <c r="EK347" s="143"/>
      <c r="EL347" s="143"/>
      <c r="EM347" s="143"/>
      <c r="EN347" s="143"/>
      <c r="EO347" s="143"/>
      <c r="EP347" s="143"/>
      <c r="EQ347" s="143"/>
      <c r="ER347" s="143"/>
      <c r="ES347" s="143"/>
      <c r="ET347" s="143"/>
      <c r="EU347" s="143"/>
      <c r="EV347" s="143"/>
      <c r="EW347" s="143"/>
      <c r="EX347" s="143"/>
      <c r="EY347" s="143"/>
      <c r="EZ347" s="143"/>
      <c r="FA347" s="143"/>
      <c r="FB347" s="143"/>
      <c r="FC347" s="143"/>
    </row>
    <row r="348" spans="1:159" s="73" customFormat="1">
      <c r="A348" s="74" t="str">
        <f>IF(F348&lt;&gt;"",1+MAX($A$2:A347),"")</f>
        <v/>
      </c>
      <c r="B348" s="32"/>
      <c r="C348" s="65"/>
      <c r="D348" s="70"/>
      <c r="E348" s="120"/>
      <c r="F348" s="63"/>
      <c r="G348" s="64"/>
      <c r="H348" s="65"/>
      <c r="I348" s="37">
        <v>0</v>
      </c>
      <c r="J348" s="38">
        <f t="shared" ref="J348:J379" si="87">+I348*G348</f>
        <v>0</v>
      </c>
      <c r="K348" s="39">
        <v>0</v>
      </c>
      <c r="L348" s="40">
        <f t="shared" ref="L348:L379" si="88">I348*K348</f>
        <v>0</v>
      </c>
      <c r="M348" s="40">
        <f t="shared" ref="M348:M379" si="89">K348*J348</f>
        <v>0</v>
      </c>
      <c r="N348" s="40">
        <v>0</v>
      </c>
      <c r="O348" s="40">
        <f t="shared" ref="O348:O379" si="90">N348*G348</f>
        <v>0</v>
      </c>
      <c r="P348" s="40">
        <f t="shared" ref="P348:P379" si="91">(I348*K348)+N348</f>
        <v>0</v>
      </c>
      <c r="Q348" s="30">
        <f t="shared" ref="Q348:Q379" si="92">P348*G348</f>
        <v>0</v>
      </c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3"/>
      <c r="AP348" s="143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3"/>
      <c r="BB348" s="143"/>
      <c r="BC348" s="143"/>
      <c r="BD348" s="143"/>
      <c r="BE348" s="143"/>
      <c r="BF348" s="143"/>
      <c r="BG348" s="143"/>
      <c r="BH348" s="143"/>
      <c r="BI348" s="143"/>
      <c r="BJ348" s="143"/>
      <c r="BK348" s="143"/>
      <c r="BL348" s="143"/>
      <c r="BM348" s="143"/>
      <c r="BN348" s="143"/>
      <c r="BO348" s="143"/>
      <c r="BP348" s="143"/>
      <c r="BQ348" s="143"/>
      <c r="BR348" s="143"/>
      <c r="BS348" s="143"/>
      <c r="BT348" s="143"/>
      <c r="BU348" s="143"/>
      <c r="BV348" s="143"/>
      <c r="BW348" s="143"/>
      <c r="BX348" s="143"/>
      <c r="BY348" s="143"/>
      <c r="BZ348" s="143"/>
      <c r="CA348" s="143"/>
      <c r="CB348" s="143"/>
      <c r="CC348" s="143"/>
      <c r="CD348" s="143"/>
      <c r="CE348" s="143"/>
      <c r="CF348" s="143"/>
      <c r="CG348" s="143"/>
      <c r="CH348" s="143"/>
      <c r="CI348" s="143"/>
      <c r="CJ348" s="143"/>
      <c r="CK348" s="143"/>
      <c r="CL348" s="143"/>
      <c r="CM348" s="143"/>
      <c r="CN348" s="143"/>
      <c r="CO348" s="143"/>
      <c r="CP348" s="143"/>
      <c r="CQ348" s="143"/>
      <c r="CR348" s="143"/>
      <c r="CS348" s="143"/>
      <c r="CT348" s="143"/>
      <c r="CU348" s="143"/>
      <c r="CV348" s="143"/>
      <c r="CW348" s="143"/>
      <c r="CX348" s="143"/>
      <c r="CY348" s="143"/>
      <c r="CZ348" s="143"/>
      <c r="DA348" s="143"/>
      <c r="DB348" s="143"/>
      <c r="DC348" s="143"/>
      <c r="DD348" s="143"/>
      <c r="DE348" s="143"/>
      <c r="DF348" s="143"/>
      <c r="DG348" s="143"/>
      <c r="DH348" s="143"/>
      <c r="DI348" s="143"/>
      <c r="DJ348" s="143"/>
      <c r="DK348" s="143"/>
      <c r="DL348" s="143"/>
      <c r="DM348" s="143"/>
      <c r="DN348" s="143"/>
      <c r="DO348" s="143"/>
      <c r="DP348" s="143"/>
      <c r="DQ348" s="143"/>
      <c r="DR348" s="143"/>
      <c r="DS348" s="143"/>
      <c r="DT348" s="143"/>
      <c r="DU348" s="143"/>
      <c r="DV348" s="143"/>
      <c r="DW348" s="143"/>
      <c r="DX348" s="143"/>
      <c r="DY348" s="143"/>
      <c r="DZ348" s="143"/>
      <c r="EA348" s="143"/>
      <c r="EB348" s="143"/>
      <c r="EC348" s="143"/>
      <c r="ED348" s="143"/>
      <c r="EE348" s="143"/>
      <c r="EF348" s="143"/>
      <c r="EG348" s="143"/>
      <c r="EH348" s="143"/>
      <c r="EI348" s="143"/>
      <c r="EJ348" s="143"/>
      <c r="EK348" s="143"/>
      <c r="EL348" s="143"/>
      <c r="EM348" s="143"/>
      <c r="EN348" s="143"/>
      <c r="EO348" s="143"/>
      <c r="EP348" s="143"/>
      <c r="EQ348" s="143"/>
      <c r="ER348" s="143"/>
      <c r="ES348" s="143"/>
      <c r="ET348" s="143"/>
      <c r="EU348" s="143"/>
      <c r="EV348" s="143"/>
      <c r="EW348" s="143"/>
      <c r="EX348" s="143"/>
      <c r="EY348" s="143"/>
      <c r="EZ348" s="143"/>
      <c r="FA348" s="143"/>
      <c r="FB348" s="143"/>
      <c r="FC348" s="143"/>
    </row>
    <row r="349" spans="1:159" s="73" customFormat="1" ht="14.75" customHeight="1">
      <c r="A349" s="74" t="str">
        <f>IF(F349&lt;&gt;"",1+MAX($A$2:A348),"")</f>
        <v/>
      </c>
      <c r="B349" s="32"/>
      <c r="C349" s="36"/>
      <c r="D349" s="69" t="s">
        <v>166</v>
      </c>
      <c r="E349" s="113"/>
      <c r="F349" s="113"/>
      <c r="G349" s="113"/>
      <c r="H349" s="113"/>
      <c r="I349" s="37">
        <v>0</v>
      </c>
      <c r="J349" s="38">
        <f t="shared" si="87"/>
        <v>0</v>
      </c>
      <c r="K349" s="39">
        <v>0</v>
      </c>
      <c r="L349" s="40">
        <f t="shared" si="88"/>
        <v>0</v>
      </c>
      <c r="M349" s="40">
        <f t="shared" si="89"/>
        <v>0</v>
      </c>
      <c r="N349" s="40">
        <v>0</v>
      </c>
      <c r="O349" s="40">
        <f t="shared" si="90"/>
        <v>0</v>
      </c>
      <c r="P349" s="40">
        <f t="shared" si="91"/>
        <v>0</v>
      </c>
      <c r="Q349" s="30">
        <f t="shared" si="92"/>
        <v>0</v>
      </c>
      <c r="R349" s="145"/>
      <c r="S349" s="145"/>
      <c r="T349" s="145"/>
      <c r="U349" s="145"/>
      <c r="V349" s="145"/>
      <c r="W349" s="145"/>
      <c r="X349" s="145"/>
      <c r="Y349" s="145"/>
      <c r="Z349" s="145"/>
      <c r="AA349" s="145"/>
      <c r="AB349" s="145"/>
      <c r="AC349" s="145"/>
      <c r="AD349" s="145"/>
      <c r="AE349" s="145"/>
      <c r="AF349" s="145"/>
      <c r="AG349" s="145"/>
      <c r="AH349" s="145"/>
      <c r="AI349" s="145"/>
      <c r="AJ349" s="145"/>
      <c r="AK349" s="143"/>
      <c r="AL349" s="143"/>
      <c r="AM349" s="143"/>
      <c r="AN349" s="143"/>
      <c r="AO349" s="143"/>
      <c r="AP349" s="143"/>
      <c r="AQ349" s="143"/>
      <c r="AR349" s="143"/>
      <c r="AS349" s="143"/>
      <c r="AT349" s="143"/>
      <c r="AU349" s="143"/>
      <c r="AV349" s="143"/>
      <c r="AW349" s="143"/>
      <c r="AX349" s="143"/>
      <c r="AY349" s="143"/>
      <c r="AZ349" s="143"/>
      <c r="BA349" s="143"/>
      <c r="BB349" s="143"/>
      <c r="BC349" s="143"/>
      <c r="BD349" s="143"/>
      <c r="BE349" s="143"/>
      <c r="BF349" s="143"/>
      <c r="BG349" s="143"/>
      <c r="BH349" s="143"/>
      <c r="BI349" s="143"/>
      <c r="BJ349" s="143"/>
      <c r="BK349" s="143"/>
      <c r="BL349" s="143"/>
      <c r="BM349" s="143"/>
      <c r="BN349" s="143"/>
      <c r="BO349" s="143"/>
      <c r="BP349" s="143"/>
      <c r="BQ349" s="143"/>
      <c r="BR349" s="143"/>
      <c r="BS349" s="143"/>
      <c r="BT349" s="143"/>
      <c r="BU349" s="143"/>
      <c r="BV349" s="143"/>
      <c r="BW349" s="143"/>
      <c r="BX349" s="143"/>
      <c r="BY349" s="143"/>
      <c r="BZ349" s="143"/>
      <c r="CA349" s="143"/>
      <c r="CB349" s="143"/>
      <c r="CC349" s="143"/>
      <c r="CD349" s="143"/>
      <c r="CE349" s="143"/>
      <c r="CF349" s="143"/>
      <c r="CG349" s="143"/>
      <c r="CH349" s="143"/>
      <c r="CI349" s="143"/>
      <c r="CJ349" s="143"/>
      <c r="CK349" s="143"/>
      <c r="CL349" s="143"/>
      <c r="CM349" s="143"/>
      <c r="CN349" s="143"/>
      <c r="CO349" s="143"/>
      <c r="CP349" s="143"/>
      <c r="CQ349" s="143"/>
      <c r="CR349" s="143"/>
      <c r="CS349" s="143"/>
      <c r="CT349" s="143"/>
      <c r="CU349" s="143"/>
      <c r="CV349" s="143"/>
      <c r="CW349" s="143"/>
      <c r="CX349" s="143"/>
      <c r="CY349" s="143"/>
      <c r="CZ349" s="143"/>
      <c r="DA349" s="143"/>
      <c r="DB349" s="143"/>
      <c r="DC349" s="143"/>
      <c r="DD349" s="143"/>
      <c r="DE349" s="143"/>
      <c r="DF349" s="143"/>
      <c r="DG349" s="143"/>
      <c r="DH349" s="143"/>
      <c r="DI349" s="143"/>
      <c r="DJ349" s="143"/>
      <c r="DK349" s="143"/>
      <c r="DL349" s="143"/>
      <c r="DM349" s="143"/>
      <c r="DN349" s="143"/>
      <c r="DO349" s="143"/>
      <c r="DP349" s="143"/>
      <c r="DQ349" s="143"/>
      <c r="DR349" s="143"/>
      <c r="DS349" s="143"/>
      <c r="DT349" s="143"/>
      <c r="DU349" s="143"/>
      <c r="DV349" s="143"/>
      <c r="DW349" s="143"/>
      <c r="DX349" s="143"/>
      <c r="DY349" s="143"/>
      <c r="DZ349" s="143"/>
      <c r="EA349" s="143"/>
      <c r="EB349" s="143"/>
      <c r="EC349" s="143"/>
      <c r="ED349" s="143"/>
      <c r="EE349" s="143"/>
      <c r="EF349" s="143"/>
      <c r="EG349" s="143"/>
      <c r="EH349" s="143"/>
      <c r="EI349" s="143"/>
      <c r="EJ349" s="143"/>
      <c r="EK349" s="143"/>
      <c r="EL349" s="143"/>
      <c r="EM349" s="143"/>
      <c r="EN349" s="143"/>
      <c r="EO349" s="143"/>
      <c r="EP349" s="143"/>
      <c r="EQ349" s="143"/>
      <c r="ER349" s="143"/>
      <c r="ES349" s="143"/>
      <c r="ET349" s="143"/>
      <c r="EU349" s="143"/>
      <c r="EV349" s="143"/>
      <c r="EW349" s="143"/>
      <c r="EX349" s="143"/>
      <c r="EY349" s="143"/>
      <c r="EZ349" s="143"/>
      <c r="FA349" s="143"/>
      <c r="FB349" s="143"/>
      <c r="FC349" s="143"/>
    </row>
    <row r="350" spans="1:159" s="73" customFormat="1" ht="62">
      <c r="A350" s="74">
        <f>IF(F350&lt;&gt;"",1+MAX($A$2:A349),"")</f>
        <v>280</v>
      </c>
      <c r="B350" s="32"/>
      <c r="C350" s="65"/>
      <c r="D350" s="111" t="s">
        <v>167</v>
      </c>
      <c r="E350" s="36">
        <v>3142</v>
      </c>
      <c r="F350" s="63">
        <v>0.1</v>
      </c>
      <c r="G350" s="64">
        <f t="shared" ref="G350:G360" si="93">E350*(1+F350)</f>
        <v>3456.2000000000003</v>
      </c>
      <c r="H350" s="65" t="s">
        <v>37</v>
      </c>
      <c r="I350" s="37">
        <v>0</v>
      </c>
      <c r="J350" s="38">
        <f t="shared" si="87"/>
        <v>0</v>
      </c>
      <c r="K350" s="39">
        <v>0</v>
      </c>
      <c r="L350" s="40">
        <f t="shared" si="88"/>
        <v>0</v>
      </c>
      <c r="M350" s="40">
        <f t="shared" si="89"/>
        <v>0</v>
      </c>
      <c r="N350" s="40">
        <v>0</v>
      </c>
      <c r="O350" s="40">
        <f t="shared" si="90"/>
        <v>0</v>
      </c>
      <c r="P350" s="40">
        <f t="shared" si="91"/>
        <v>0</v>
      </c>
      <c r="Q350" s="30">
        <f t="shared" si="92"/>
        <v>0</v>
      </c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143"/>
      <c r="AI350" s="143"/>
      <c r="AJ350" s="143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3"/>
      <c r="BB350" s="143"/>
      <c r="BC350" s="143"/>
      <c r="BD350" s="143"/>
      <c r="BE350" s="143"/>
      <c r="BF350" s="143"/>
      <c r="BG350" s="143"/>
      <c r="BH350" s="143"/>
      <c r="BI350" s="143"/>
      <c r="BJ350" s="143"/>
      <c r="BK350" s="143"/>
      <c r="BL350" s="143"/>
      <c r="BM350" s="143"/>
      <c r="BN350" s="143"/>
      <c r="BO350" s="143"/>
      <c r="BP350" s="143"/>
      <c r="BQ350" s="143"/>
      <c r="BR350" s="143"/>
      <c r="BS350" s="143"/>
      <c r="BT350" s="143"/>
      <c r="BU350" s="143"/>
      <c r="BV350" s="143"/>
      <c r="BW350" s="143"/>
      <c r="BX350" s="143"/>
      <c r="BY350" s="143"/>
      <c r="BZ350" s="143"/>
      <c r="CA350" s="143"/>
      <c r="CB350" s="143"/>
      <c r="CC350" s="143"/>
      <c r="CD350" s="143"/>
      <c r="CE350" s="143"/>
      <c r="CF350" s="143"/>
      <c r="CG350" s="143"/>
      <c r="CH350" s="143"/>
      <c r="CI350" s="143"/>
      <c r="CJ350" s="143"/>
      <c r="CK350" s="143"/>
      <c r="CL350" s="143"/>
      <c r="CM350" s="143"/>
      <c r="CN350" s="143"/>
      <c r="CO350" s="143"/>
      <c r="CP350" s="143"/>
      <c r="CQ350" s="143"/>
      <c r="CR350" s="143"/>
      <c r="CS350" s="143"/>
      <c r="CT350" s="143"/>
      <c r="CU350" s="143"/>
      <c r="CV350" s="143"/>
      <c r="CW350" s="143"/>
      <c r="CX350" s="143"/>
      <c r="CY350" s="143"/>
      <c r="CZ350" s="143"/>
      <c r="DA350" s="143"/>
      <c r="DB350" s="143"/>
      <c r="DC350" s="143"/>
      <c r="DD350" s="143"/>
      <c r="DE350" s="143"/>
      <c r="DF350" s="143"/>
      <c r="DG350" s="143"/>
      <c r="DH350" s="143"/>
      <c r="DI350" s="143"/>
      <c r="DJ350" s="143"/>
      <c r="DK350" s="143"/>
      <c r="DL350" s="143"/>
      <c r="DM350" s="143"/>
      <c r="DN350" s="143"/>
      <c r="DO350" s="143"/>
      <c r="DP350" s="143"/>
      <c r="DQ350" s="143"/>
      <c r="DR350" s="143"/>
      <c r="DS350" s="143"/>
      <c r="DT350" s="143"/>
      <c r="DU350" s="143"/>
      <c r="DV350" s="143"/>
      <c r="DW350" s="143"/>
      <c r="DX350" s="143"/>
      <c r="DY350" s="143"/>
      <c r="DZ350" s="143"/>
      <c r="EA350" s="143"/>
      <c r="EB350" s="143"/>
      <c r="EC350" s="143"/>
      <c r="ED350" s="143"/>
      <c r="EE350" s="143"/>
      <c r="EF350" s="143"/>
      <c r="EG350" s="143"/>
      <c r="EH350" s="143"/>
      <c r="EI350" s="143"/>
      <c r="EJ350" s="143"/>
      <c r="EK350" s="143"/>
      <c r="EL350" s="143"/>
      <c r="EM350" s="143"/>
      <c r="EN350" s="143"/>
      <c r="EO350" s="143"/>
      <c r="EP350" s="143"/>
      <c r="EQ350" s="143"/>
      <c r="ER350" s="143"/>
      <c r="ES350" s="143"/>
      <c r="ET350" s="143"/>
      <c r="EU350" s="143"/>
      <c r="EV350" s="143"/>
      <c r="EW350" s="143"/>
      <c r="EX350" s="143"/>
      <c r="EY350" s="143"/>
      <c r="EZ350" s="143"/>
      <c r="FA350" s="143"/>
      <c r="FB350" s="143"/>
      <c r="FC350" s="143"/>
    </row>
    <row r="351" spans="1:159" s="73" customFormat="1">
      <c r="A351" s="74">
        <f>IF(F351&lt;&gt;"",1+MAX($A$2:A350),"")</f>
        <v>281</v>
      </c>
      <c r="B351" s="32"/>
      <c r="C351" s="36"/>
      <c r="D351" s="121" t="s">
        <v>107</v>
      </c>
      <c r="E351" s="120">
        <f>ROUNDUP(E350/32,0)</f>
        <v>99</v>
      </c>
      <c r="F351" s="63">
        <v>0</v>
      </c>
      <c r="G351" s="64">
        <f t="shared" si="93"/>
        <v>99</v>
      </c>
      <c r="H351" s="65" t="s">
        <v>38</v>
      </c>
      <c r="I351" s="37">
        <v>0</v>
      </c>
      <c r="J351" s="38">
        <f t="shared" si="87"/>
        <v>0</v>
      </c>
      <c r="K351" s="39">
        <v>0</v>
      </c>
      <c r="L351" s="40">
        <f t="shared" si="88"/>
        <v>0</v>
      </c>
      <c r="M351" s="40">
        <f t="shared" si="89"/>
        <v>0</v>
      </c>
      <c r="N351" s="40">
        <v>0</v>
      </c>
      <c r="O351" s="40">
        <f t="shared" si="90"/>
        <v>0</v>
      </c>
      <c r="P351" s="40">
        <f t="shared" si="91"/>
        <v>0</v>
      </c>
      <c r="Q351" s="30">
        <f t="shared" si="92"/>
        <v>0</v>
      </c>
      <c r="R351" s="145"/>
      <c r="S351" s="145"/>
      <c r="T351" s="145"/>
      <c r="U351" s="145"/>
      <c r="V351" s="145"/>
      <c r="W351" s="145"/>
      <c r="X351" s="145"/>
      <c r="Y351" s="145"/>
      <c r="Z351" s="145"/>
      <c r="AA351" s="145"/>
      <c r="AB351" s="145"/>
      <c r="AC351" s="145"/>
      <c r="AD351" s="145"/>
      <c r="AE351" s="145"/>
      <c r="AF351" s="145"/>
      <c r="AG351" s="145"/>
      <c r="AH351" s="145"/>
      <c r="AI351" s="145"/>
      <c r="AJ351" s="145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3"/>
      <c r="BB351" s="143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3"/>
      <c r="BN351" s="143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3"/>
      <c r="BZ351" s="143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3"/>
      <c r="CM351" s="143"/>
      <c r="CN351" s="143"/>
      <c r="CO351" s="143"/>
      <c r="CP351" s="143"/>
      <c r="CQ351" s="143"/>
      <c r="CR351" s="143"/>
      <c r="CS351" s="143"/>
      <c r="CT351" s="143"/>
      <c r="CU351" s="143"/>
      <c r="CV351" s="143"/>
      <c r="CW351" s="143"/>
      <c r="CX351" s="143"/>
      <c r="CY351" s="143"/>
      <c r="CZ351" s="143"/>
      <c r="DA351" s="143"/>
      <c r="DB351" s="143"/>
      <c r="DC351" s="143"/>
      <c r="DD351" s="143"/>
      <c r="DE351" s="143"/>
      <c r="DF351" s="143"/>
      <c r="DG351" s="143"/>
      <c r="DH351" s="143"/>
      <c r="DI351" s="143"/>
      <c r="DJ351" s="143"/>
      <c r="DK351" s="143"/>
      <c r="DL351" s="143"/>
      <c r="DM351" s="143"/>
      <c r="DN351" s="143"/>
      <c r="DO351" s="143"/>
      <c r="DP351" s="143"/>
      <c r="DQ351" s="143"/>
      <c r="DR351" s="143"/>
      <c r="DS351" s="143"/>
      <c r="DT351" s="143"/>
      <c r="DU351" s="143"/>
      <c r="DV351" s="143"/>
      <c r="DW351" s="143"/>
      <c r="DX351" s="143"/>
      <c r="DY351" s="143"/>
      <c r="DZ351" s="143"/>
      <c r="EA351" s="143"/>
      <c r="EB351" s="143"/>
      <c r="EC351" s="143"/>
      <c r="ED351" s="143"/>
      <c r="EE351" s="143"/>
      <c r="EF351" s="143"/>
      <c r="EG351" s="143"/>
      <c r="EH351" s="143"/>
      <c r="EI351" s="143"/>
      <c r="EJ351" s="143"/>
      <c r="EK351" s="143"/>
      <c r="EL351" s="143"/>
      <c r="EM351" s="143"/>
      <c r="EN351" s="143"/>
      <c r="EO351" s="143"/>
      <c r="EP351" s="143"/>
      <c r="EQ351" s="143"/>
      <c r="ER351" s="143"/>
      <c r="ES351" s="143"/>
      <c r="ET351" s="143"/>
      <c r="EU351" s="143"/>
      <c r="EV351" s="143"/>
      <c r="EW351" s="143"/>
      <c r="EX351" s="143"/>
      <c r="EY351" s="143"/>
      <c r="EZ351" s="143"/>
      <c r="FA351" s="143"/>
      <c r="FB351" s="143"/>
      <c r="FC351" s="143"/>
    </row>
    <row r="352" spans="1:159" s="73" customFormat="1">
      <c r="A352" s="74">
        <f>IF(F352&lt;&gt;"",1+MAX($A$2:A351),"")</f>
        <v>282</v>
      </c>
      <c r="B352" s="32"/>
      <c r="C352" s="36"/>
      <c r="D352" s="121" t="s">
        <v>110</v>
      </c>
      <c r="E352" s="120">
        <f>ROUNDUP(E350*1.33,0)</f>
        <v>4179</v>
      </c>
      <c r="F352" s="63">
        <v>0</v>
      </c>
      <c r="G352" s="64">
        <f t="shared" si="93"/>
        <v>4179</v>
      </c>
      <c r="H352" s="65" t="s">
        <v>38</v>
      </c>
      <c r="I352" s="37">
        <v>0</v>
      </c>
      <c r="J352" s="38">
        <f t="shared" si="87"/>
        <v>0</v>
      </c>
      <c r="K352" s="39">
        <v>0</v>
      </c>
      <c r="L352" s="40">
        <f t="shared" si="88"/>
        <v>0</v>
      </c>
      <c r="M352" s="40">
        <f t="shared" si="89"/>
        <v>0</v>
      </c>
      <c r="N352" s="40">
        <v>0</v>
      </c>
      <c r="O352" s="40">
        <f t="shared" si="90"/>
        <v>0</v>
      </c>
      <c r="P352" s="40">
        <f t="shared" si="91"/>
        <v>0</v>
      </c>
      <c r="Q352" s="30">
        <f t="shared" si="92"/>
        <v>0</v>
      </c>
      <c r="R352" s="145"/>
      <c r="S352" s="145"/>
      <c r="T352" s="145"/>
      <c r="U352" s="145"/>
      <c r="V352" s="145"/>
      <c r="W352" s="145"/>
      <c r="X352" s="145"/>
      <c r="Y352" s="145"/>
      <c r="Z352" s="145"/>
      <c r="AA352" s="145"/>
      <c r="AB352" s="145"/>
      <c r="AC352" s="145"/>
      <c r="AD352" s="145"/>
      <c r="AE352" s="145"/>
      <c r="AF352" s="145"/>
      <c r="AG352" s="145"/>
      <c r="AH352" s="145"/>
      <c r="AI352" s="145"/>
      <c r="AJ352" s="145"/>
      <c r="AK352" s="143"/>
      <c r="AL352" s="143"/>
      <c r="AM352" s="143"/>
      <c r="AN352" s="143"/>
      <c r="AO352" s="143"/>
      <c r="AP352" s="143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  <c r="BA352" s="143"/>
      <c r="BB352" s="143"/>
      <c r="BC352" s="143"/>
      <c r="BD352" s="143"/>
      <c r="BE352" s="143"/>
      <c r="BF352" s="143"/>
      <c r="BG352" s="143"/>
      <c r="BH352" s="143"/>
      <c r="BI352" s="143"/>
      <c r="BJ352" s="143"/>
      <c r="BK352" s="143"/>
      <c r="BL352" s="143"/>
      <c r="BM352" s="143"/>
      <c r="BN352" s="143"/>
      <c r="BO352" s="143"/>
      <c r="BP352" s="143"/>
      <c r="BQ352" s="143"/>
      <c r="BR352" s="143"/>
      <c r="BS352" s="143"/>
      <c r="BT352" s="143"/>
      <c r="BU352" s="143"/>
      <c r="BV352" s="143"/>
      <c r="BW352" s="143"/>
      <c r="BX352" s="143"/>
      <c r="BY352" s="143"/>
      <c r="BZ352" s="143"/>
      <c r="CA352" s="143"/>
      <c r="CB352" s="143"/>
      <c r="CC352" s="143"/>
      <c r="CD352" s="143"/>
      <c r="CE352" s="143"/>
      <c r="CF352" s="143"/>
      <c r="CG352" s="143"/>
      <c r="CH352" s="143"/>
      <c r="CI352" s="143"/>
      <c r="CJ352" s="143"/>
      <c r="CK352" s="143"/>
      <c r="CL352" s="143"/>
      <c r="CM352" s="143"/>
      <c r="CN352" s="143"/>
      <c r="CO352" s="143"/>
      <c r="CP352" s="143"/>
      <c r="CQ352" s="143"/>
      <c r="CR352" s="143"/>
      <c r="CS352" s="143"/>
      <c r="CT352" s="143"/>
      <c r="CU352" s="143"/>
      <c r="CV352" s="143"/>
      <c r="CW352" s="143"/>
      <c r="CX352" s="143"/>
      <c r="CY352" s="143"/>
      <c r="CZ352" s="143"/>
      <c r="DA352" s="143"/>
      <c r="DB352" s="143"/>
      <c r="DC352" s="143"/>
      <c r="DD352" s="143"/>
      <c r="DE352" s="143"/>
      <c r="DF352" s="143"/>
      <c r="DG352" s="143"/>
      <c r="DH352" s="143"/>
      <c r="DI352" s="143"/>
      <c r="DJ352" s="143"/>
      <c r="DK352" s="143"/>
      <c r="DL352" s="143"/>
      <c r="DM352" s="143"/>
      <c r="DN352" s="143"/>
      <c r="DO352" s="143"/>
      <c r="DP352" s="143"/>
      <c r="DQ352" s="143"/>
      <c r="DR352" s="143"/>
      <c r="DS352" s="143"/>
      <c r="DT352" s="143"/>
      <c r="DU352" s="143"/>
      <c r="DV352" s="143"/>
      <c r="DW352" s="143"/>
      <c r="DX352" s="143"/>
      <c r="DY352" s="143"/>
      <c r="DZ352" s="143"/>
      <c r="EA352" s="143"/>
      <c r="EB352" s="143"/>
      <c r="EC352" s="143"/>
      <c r="ED352" s="143"/>
      <c r="EE352" s="143"/>
      <c r="EF352" s="143"/>
      <c r="EG352" s="143"/>
      <c r="EH352" s="143"/>
      <c r="EI352" s="143"/>
      <c r="EJ352" s="143"/>
      <c r="EK352" s="143"/>
      <c r="EL352" s="143"/>
      <c r="EM352" s="143"/>
      <c r="EN352" s="143"/>
      <c r="EO352" s="143"/>
      <c r="EP352" s="143"/>
      <c r="EQ352" s="143"/>
      <c r="ER352" s="143"/>
      <c r="ES352" s="143"/>
      <c r="ET352" s="143"/>
      <c r="EU352" s="143"/>
      <c r="EV352" s="143"/>
      <c r="EW352" s="143"/>
      <c r="EX352" s="143"/>
      <c r="EY352" s="143"/>
      <c r="EZ352" s="143"/>
      <c r="FA352" s="143"/>
      <c r="FB352" s="143"/>
      <c r="FC352" s="143"/>
    </row>
    <row r="353" spans="1:159" s="73" customFormat="1">
      <c r="A353" s="74">
        <f>IF(F353&lt;&gt;"",1+MAX($A$2:A352),"")</f>
        <v>283</v>
      </c>
      <c r="B353" s="32"/>
      <c r="C353" s="36"/>
      <c r="D353" s="121" t="s">
        <v>111</v>
      </c>
      <c r="E353" s="120">
        <f>ROUNDUP(E351*16,0)</f>
        <v>1584</v>
      </c>
      <c r="F353" s="63">
        <v>0.05</v>
      </c>
      <c r="G353" s="64">
        <f t="shared" si="93"/>
        <v>1663.2</v>
      </c>
      <c r="H353" s="65" t="s">
        <v>39</v>
      </c>
      <c r="I353" s="37">
        <v>0</v>
      </c>
      <c r="J353" s="38">
        <f t="shared" si="87"/>
        <v>0</v>
      </c>
      <c r="K353" s="39">
        <v>0</v>
      </c>
      <c r="L353" s="40">
        <f t="shared" si="88"/>
        <v>0</v>
      </c>
      <c r="M353" s="40">
        <f t="shared" si="89"/>
        <v>0</v>
      </c>
      <c r="N353" s="40">
        <v>0</v>
      </c>
      <c r="O353" s="40">
        <f t="shared" si="90"/>
        <v>0</v>
      </c>
      <c r="P353" s="40">
        <f t="shared" si="91"/>
        <v>0</v>
      </c>
      <c r="Q353" s="30">
        <f t="shared" si="92"/>
        <v>0</v>
      </c>
      <c r="R353" s="145"/>
      <c r="S353" s="145"/>
      <c r="T353" s="145"/>
      <c r="U353" s="145"/>
      <c r="V353" s="145"/>
      <c r="W353" s="145"/>
      <c r="X353" s="145"/>
      <c r="Y353" s="145"/>
      <c r="Z353" s="145"/>
      <c r="AA353" s="145"/>
      <c r="AB353" s="145"/>
      <c r="AC353" s="145"/>
      <c r="AD353" s="145"/>
      <c r="AE353" s="145"/>
      <c r="AF353" s="145"/>
      <c r="AG353" s="145"/>
      <c r="AH353" s="145"/>
      <c r="AI353" s="145"/>
      <c r="AJ353" s="145"/>
      <c r="AK353" s="143"/>
      <c r="AL353" s="143"/>
      <c r="AM353" s="143"/>
      <c r="AN353" s="143"/>
      <c r="AO353" s="143"/>
      <c r="AP353" s="143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3"/>
      <c r="BB353" s="143"/>
      <c r="BC353" s="143"/>
      <c r="BD353" s="143"/>
      <c r="BE353" s="143"/>
      <c r="BF353" s="143"/>
      <c r="BG353" s="143"/>
      <c r="BH353" s="143"/>
      <c r="BI353" s="143"/>
      <c r="BJ353" s="143"/>
      <c r="BK353" s="143"/>
      <c r="BL353" s="143"/>
      <c r="BM353" s="143"/>
      <c r="BN353" s="143"/>
      <c r="BO353" s="143"/>
      <c r="BP353" s="143"/>
      <c r="BQ353" s="143"/>
      <c r="BR353" s="143"/>
      <c r="BS353" s="143"/>
      <c r="BT353" s="143"/>
      <c r="BU353" s="143"/>
      <c r="BV353" s="143"/>
      <c r="BW353" s="143"/>
      <c r="BX353" s="143"/>
      <c r="BY353" s="143"/>
      <c r="BZ353" s="143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3"/>
      <c r="CM353" s="143"/>
      <c r="CN353" s="143"/>
      <c r="CO353" s="143"/>
      <c r="CP353" s="143"/>
      <c r="CQ353" s="143"/>
      <c r="CR353" s="143"/>
      <c r="CS353" s="143"/>
      <c r="CT353" s="143"/>
      <c r="CU353" s="143"/>
      <c r="CV353" s="143"/>
      <c r="CW353" s="143"/>
      <c r="CX353" s="143"/>
      <c r="CY353" s="143"/>
      <c r="CZ353" s="143"/>
      <c r="DA353" s="143"/>
      <c r="DB353" s="143"/>
      <c r="DC353" s="143"/>
      <c r="DD353" s="143"/>
      <c r="DE353" s="143"/>
      <c r="DF353" s="143"/>
      <c r="DG353" s="143"/>
      <c r="DH353" s="143"/>
      <c r="DI353" s="143"/>
      <c r="DJ353" s="143"/>
      <c r="DK353" s="143"/>
      <c r="DL353" s="143"/>
      <c r="DM353" s="143"/>
      <c r="DN353" s="143"/>
      <c r="DO353" s="143"/>
      <c r="DP353" s="143"/>
      <c r="DQ353" s="143"/>
      <c r="DR353" s="143"/>
      <c r="DS353" s="143"/>
      <c r="DT353" s="143"/>
      <c r="DU353" s="143"/>
      <c r="DV353" s="143"/>
      <c r="DW353" s="143"/>
      <c r="DX353" s="143"/>
      <c r="DY353" s="143"/>
      <c r="DZ353" s="143"/>
      <c r="EA353" s="143"/>
      <c r="EB353" s="143"/>
      <c r="EC353" s="143"/>
      <c r="ED353" s="143"/>
      <c r="EE353" s="143"/>
      <c r="EF353" s="143"/>
      <c r="EG353" s="143"/>
      <c r="EH353" s="143"/>
      <c r="EI353" s="143"/>
      <c r="EJ353" s="143"/>
      <c r="EK353" s="143"/>
      <c r="EL353" s="143"/>
      <c r="EM353" s="143"/>
      <c r="EN353" s="143"/>
      <c r="EO353" s="143"/>
      <c r="EP353" s="143"/>
      <c r="EQ353" s="143"/>
      <c r="ER353" s="143"/>
      <c r="ES353" s="143"/>
      <c r="ET353" s="143"/>
      <c r="EU353" s="143"/>
      <c r="EV353" s="143"/>
      <c r="EW353" s="143"/>
      <c r="EX353" s="143"/>
      <c r="EY353" s="143"/>
      <c r="EZ353" s="143"/>
      <c r="FA353" s="143"/>
      <c r="FB353" s="143"/>
      <c r="FC353" s="143"/>
    </row>
    <row r="354" spans="1:159" s="73" customFormat="1">
      <c r="A354" s="74">
        <f>IF(F354&lt;&gt;"",1+MAX($A$2:A353),"")</f>
        <v>284</v>
      </c>
      <c r="B354" s="32"/>
      <c r="C354" s="36"/>
      <c r="D354" s="121" t="s">
        <v>112</v>
      </c>
      <c r="E354" s="120">
        <f>E350*0.084</f>
        <v>263.928</v>
      </c>
      <c r="F354" s="35">
        <v>0.05</v>
      </c>
      <c r="G354" s="64">
        <f t="shared" si="93"/>
        <v>277.12440000000004</v>
      </c>
      <c r="H354" s="65" t="s">
        <v>113</v>
      </c>
      <c r="I354" s="37">
        <v>0</v>
      </c>
      <c r="J354" s="38">
        <f t="shared" si="87"/>
        <v>0</v>
      </c>
      <c r="K354" s="39">
        <v>0</v>
      </c>
      <c r="L354" s="40">
        <f t="shared" si="88"/>
        <v>0</v>
      </c>
      <c r="M354" s="40">
        <f t="shared" si="89"/>
        <v>0</v>
      </c>
      <c r="N354" s="40">
        <v>0</v>
      </c>
      <c r="O354" s="40">
        <f t="shared" si="90"/>
        <v>0</v>
      </c>
      <c r="P354" s="40">
        <f t="shared" si="91"/>
        <v>0</v>
      </c>
      <c r="Q354" s="30">
        <f t="shared" si="92"/>
        <v>0</v>
      </c>
      <c r="R354" s="145"/>
      <c r="S354" s="145"/>
      <c r="T354" s="145"/>
      <c r="U354" s="145"/>
      <c r="V354" s="145"/>
      <c r="W354" s="145"/>
      <c r="X354" s="145"/>
      <c r="Y354" s="145"/>
      <c r="Z354" s="145"/>
      <c r="AA354" s="145"/>
      <c r="AB354" s="145"/>
      <c r="AC354" s="145"/>
      <c r="AD354" s="145"/>
      <c r="AE354" s="145"/>
      <c r="AF354" s="145"/>
      <c r="AG354" s="145"/>
      <c r="AH354" s="145"/>
      <c r="AI354" s="145"/>
      <c r="AJ354" s="145"/>
      <c r="AK354" s="143"/>
      <c r="AL354" s="143"/>
      <c r="AM354" s="143"/>
      <c r="AN354" s="143"/>
      <c r="AO354" s="143"/>
      <c r="AP354" s="143"/>
      <c r="AQ354" s="143"/>
      <c r="AR354" s="143"/>
      <c r="AS354" s="143"/>
      <c r="AT354" s="143"/>
      <c r="AU354" s="143"/>
      <c r="AV354" s="143"/>
      <c r="AW354" s="143"/>
      <c r="AX354" s="143"/>
      <c r="AY354" s="143"/>
      <c r="AZ354" s="143"/>
      <c r="BA354" s="143"/>
      <c r="BB354" s="143"/>
      <c r="BC354" s="143"/>
      <c r="BD354" s="143"/>
      <c r="BE354" s="143"/>
      <c r="BF354" s="143"/>
      <c r="BG354" s="143"/>
      <c r="BH354" s="143"/>
      <c r="BI354" s="143"/>
      <c r="BJ354" s="143"/>
      <c r="BK354" s="143"/>
      <c r="BL354" s="143"/>
      <c r="BM354" s="143"/>
      <c r="BN354" s="143"/>
      <c r="BO354" s="143"/>
      <c r="BP354" s="143"/>
      <c r="BQ354" s="143"/>
      <c r="BR354" s="143"/>
      <c r="BS354" s="143"/>
      <c r="BT354" s="143"/>
      <c r="BU354" s="143"/>
      <c r="BV354" s="143"/>
      <c r="BW354" s="143"/>
      <c r="BX354" s="143"/>
      <c r="BY354" s="143"/>
      <c r="BZ354" s="143"/>
      <c r="CA354" s="143"/>
      <c r="CB354" s="143"/>
      <c r="CC354" s="143"/>
      <c r="CD354" s="143"/>
      <c r="CE354" s="143"/>
      <c r="CF354" s="143"/>
      <c r="CG354" s="143"/>
      <c r="CH354" s="143"/>
      <c r="CI354" s="143"/>
      <c r="CJ354" s="143"/>
      <c r="CK354" s="143"/>
      <c r="CL354" s="143"/>
      <c r="CM354" s="143"/>
      <c r="CN354" s="143"/>
      <c r="CO354" s="143"/>
      <c r="CP354" s="143"/>
      <c r="CQ354" s="143"/>
      <c r="CR354" s="143"/>
      <c r="CS354" s="143"/>
      <c r="CT354" s="143"/>
      <c r="CU354" s="143"/>
      <c r="CV354" s="143"/>
      <c r="CW354" s="143"/>
      <c r="CX354" s="143"/>
      <c r="CY354" s="143"/>
      <c r="CZ354" s="143"/>
      <c r="DA354" s="143"/>
      <c r="DB354" s="143"/>
      <c r="DC354" s="143"/>
      <c r="DD354" s="143"/>
      <c r="DE354" s="143"/>
      <c r="DF354" s="143"/>
      <c r="DG354" s="143"/>
      <c r="DH354" s="143"/>
      <c r="DI354" s="143"/>
      <c r="DJ354" s="143"/>
      <c r="DK354" s="143"/>
      <c r="DL354" s="143"/>
      <c r="DM354" s="143"/>
      <c r="DN354" s="143"/>
      <c r="DO354" s="143"/>
      <c r="DP354" s="143"/>
      <c r="DQ354" s="143"/>
      <c r="DR354" s="143"/>
      <c r="DS354" s="143"/>
      <c r="DT354" s="143"/>
      <c r="DU354" s="143"/>
      <c r="DV354" s="143"/>
      <c r="DW354" s="143"/>
      <c r="DX354" s="143"/>
      <c r="DY354" s="143"/>
      <c r="DZ354" s="143"/>
      <c r="EA354" s="143"/>
      <c r="EB354" s="143"/>
      <c r="EC354" s="143"/>
      <c r="ED354" s="143"/>
      <c r="EE354" s="143"/>
      <c r="EF354" s="143"/>
      <c r="EG354" s="143"/>
      <c r="EH354" s="143"/>
      <c r="EI354" s="143"/>
      <c r="EJ354" s="143"/>
      <c r="EK354" s="143"/>
      <c r="EL354" s="143"/>
      <c r="EM354" s="143"/>
      <c r="EN354" s="143"/>
      <c r="EO354" s="143"/>
      <c r="EP354" s="143"/>
      <c r="EQ354" s="143"/>
      <c r="ER354" s="143"/>
      <c r="ES354" s="143"/>
      <c r="ET354" s="143"/>
      <c r="EU354" s="143"/>
      <c r="EV354" s="143"/>
      <c r="EW354" s="143"/>
      <c r="EX354" s="143"/>
      <c r="EY354" s="143"/>
      <c r="EZ354" s="143"/>
      <c r="FA354" s="143"/>
      <c r="FB354" s="143"/>
      <c r="FC354" s="143"/>
    </row>
    <row r="355" spans="1:159" s="73" customFormat="1">
      <c r="A355" s="74" t="str">
        <f>IF(F355&lt;&gt;"",1+MAX($A$2:A354),"")</f>
        <v/>
      </c>
      <c r="B355" s="32"/>
      <c r="C355" s="36"/>
      <c r="D355" s="121"/>
      <c r="E355" s="120"/>
      <c r="F355" s="35"/>
      <c r="G355" s="64"/>
      <c r="H355" s="65"/>
      <c r="I355" s="37">
        <v>0</v>
      </c>
      <c r="J355" s="38">
        <f t="shared" si="87"/>
        <v>0</v>
      </c>
      <c r="K355" s="39">
        <v>0</v>
      </c>
      <c r="L355" s="40">
        <f t="shared" si="88"/>
        <v>0</v>
      </c>
      <c r="M355" s="40">
        <f t="shared" si="89"/>
        <v>0</v>
      </c>
      <c r="N355" s="40">
        <v>0</v>
      </c>
      <c r="O355" s="40">
        <f t="shared" si="90"/>
        <v>0</v>
      </c>
      <c r="P355" s="40">
        <f t="shared" si="91"/>
        <v>0</v>
      </c>
      <c r="Q355" s="30">
        <f t="shared" si="92"/>
        <v>0</v>
      </c>
      <c r="R355" s="145"/>
      <c r="S355" s="145"/>
      <c r="T355" s="145"/>
      <c r="U355" s="145"/>
      <c r="V355" s="145"/>
      <c r="W355" s="145"/>
      <c r="X355" s="145"/>
      <c r="Y355" s="145"/>
      <c r="Z355" s="145"/>
      <c r="AA355" s="145"/>
      <c r="AB355" s="145"/>
      <c r="AC355" s="145"/>
      <c r="AD355" s="145"/>
      <c r="AE355" s="145"/>
      <c r="AF355" s="145"/>
      <c r="AG355" s="145"/>
      <c r="AH355" s="145"/>
      <c r="AI355" s="145"/>
      <c r="AJ355" s="145"/>
      <c r="AK355" s="143"/>
      <c r="AL355" s="143"/>
      <c r="AM355" s="143"/>
      <c r="AN355" s="143"/>
      <c r="AO355" s="143"/>
      <c r="AP355" s="143"/>
      <c r="AQ355" s="143"/>
      <c r="AR355" s="143"/>
      <c r="AS355" s="143"/>
      <c r="AT355" s="143"/>
      <c r="AU355" s="143"/>
      <c r="AV355" s="143"/>
      <c r="AW355" s="143"/>
      <c r="AX355" s="143"/>
      <c r="AY355" s="143"/>
      <c r="AZ355" s="143"/>
      <c r="BA355" s="143"/>
      <c r="BB355" s="143"/>
      <c r="BC355" s="143"/>
      <c r="BD355" s="143"/>
      <c r="BE355" s="143"/>
      <c r="BF355" s="143"/>
      <c r="BG355" s="143"/>
      <c r="BH355" s="143"/>
      <c r="BI355" s="143"/>
      <c r="BJ355" s="143"/>
      <c r="BK355" s="143"/>
      <c r="BL355" s="143"/>
      <c r="BM355" s="143"/>
      <c r="BN355" s="143"/>
      <c r="BO355" s="143"/>
      <c r="BP355" s="143"/>
      <c r="BQ355" s="143"/>
      <c r="BR355" s="143"/>
      <c r="BS355" s="143"/>
      <c r="BT355" s="143"/>
      <c r="BU355" s="143"/>
      <c r="BV355" s="143"/>
      <c r="BW355" s="143"/>
      <c r="BX355" s="143"/>
      <c r="BY355" s="143"/>
      <c r="BZ355" s="143"/>
      <c r="CA355" s="143"/>
      <c r="CB355" s="143"/>
      <c r="CC355" s="143"/>
      <c r="CD355" s="143"/>
      <c r="CE355" s="143"/>
      <c r="CF355" s="143"/>
      <c r="CG355" s="143"/>
      <c r="CH355" s="143"/>
      <c r="CI355" s="143"/>
      <c r="CJ355" s="143"/>
      <c r="CK355" s="143"/>
      <c r="CL355" s="143"/>
      <c r="CM355" s="143"/>
      <c r="CN355" s="143"/>
      <c r="CO355" s="143"/>
      <c r="CP355" s="143"/>
      <c r="CQ355" s="143"/>
      <c r="CR355" s="143"/>
      <c r="CS355" s="143"/>
      <c r="CT355" s="143"/>
      <c r="CU355" s="143"/>
      <c r="CV355" s="143"/>
      <c r="CW355" s="143"/>
      <c r="CX355" s="143"/>
      <c r="CY355" s="143"/>
      <c r="CZ355" s="143"/>
      <c r="DA355" s="143"/>
      <c r="DB355" s="143"/>
      <c r="DC355" s="143"/>
      <c r="DD355" s="143"/>
      <c r="DE355" s="143"/>
      <c r="DF355" s="143"/>
      <c r="DG355" s="143"/>
      <c r="DH355" s="143"/>
      <c r="DI355" s="143"/>
      <c r="DJ355" s="143"/>
      <c r="DK355" s="143"/>
      <c r="DL355" s="143"/>
      <c r="DM355" s="143"/>
      <c r="DN355" s="143"/>
      <c r="DO355" s="143"/>
      <c r="DP355" s="143"/>
      <c r="DQ355" s="143"/>
      <c r="DR355" s="143"/>
      <c r="DS355" s="143"/>
      <c r="DT355" s="143"/>
      <c r="DU355" s="143"/>
      <c r="DV355" s="143"/>
      <c r="DW355" s="143"/>
      <c r="DX355" s="143"/>
      <c r="DY355" s="143"/>
      <c r="DZ355" s="143"/>
      <c r="EA355" s="143"/>
      <c r="EB355" s="143"/>
      <c r="EC355" s="143"/>
      <c r="ED355" s="143"/>
      <c r="EE355" s="143"/>
      <c r="EF355" s="143"/>
      <c r="EG355" s="143"/>
      <c r="EH355" s="143"/>
      <c r="EI355" s="143"/>
      <c r="EJ355" s="143"/>
      <c r="EK355" s="143"/>
      <c r="EL355" s="143"/>
      <c r="EM355" s="143"/>
      <c r="EN355" s="143"/>
      <c r="EO355" s="143"/>
      <c r="EP355" s="143"/>
      <c r="EQ355" s="143"/>
      <c r="ER355" s="143"/>
      <c r="ES355" s="143"/>
      <c r="ET355" s="143"/>
      <c r="EU355" s="143"/>
      <c r="EV355" s="143"/>
      <c r="EW355" s="143"/>
      <c r="EX355" s="143"/>
      <c r="EY355" s="143"/>
      <c r="EZ355" s="143"/>
      <c r="FA355" s="143"/>
      <c r="FB355" s="143"/>
      <c r="FC355" s="143"/>
    </row>
    <row r="356" spans="1:159" s="73" customFormat="1" ht="62">
      <c r="A356" s="74">
        <f>IF(F356&lt;&gt;"",1+MAX($A$2:A355),"")</f>
        <v>285</v>
      </c>
      <c r="B356" s="32"/>
      <c r="C356" s="65"/>
      <c r="D356" s="111" t="s">
        <v>168</v>
      </c>
      <c r="E356" s="36">
        <v>230</v>
      </c>
      <c r="F356" s="63">
        <v>0.1</v>
      </c>
      <c r="G356" s="64">
        <f t="shared" si="93"/>
        <v>253.00000000000003</v>
      </c>
      <c r="H356" s="65" t="s">
        <v>37</v>
      </c>
      <c r="I356" s="37">
        <v>0</v>
      </c>
      <c r="J356" s="38">
        <f t="shared" si="87"/>
        <v>0</v>
      </c>
      <c r="K356" s="39">
        <v>0</v>
      </c>
      <c r="L356" s="40">
        <f t="shared" si="88"/>
        <v>0</v>
      </c>
      <c r="M356" s="40">
        <f t="shared" si="89"/>
        <v>0</v>
      </c>
      <c r="N356" s="40">
        <v>0</v>
      </c>
      <c r="O356" s="40">
        <f t="shared" si="90"/>
        <v>0</v>
      </c>
      <c r="P356" s="40">
        <f t="shared" si="91"/>
        <v>0</v>
      </c>
      <c r="Q356" s="30">
        <f t="shared" si="92"/>
        <v>0</v>
      </c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3"/>
      <c r="BB356" s="143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3"/>
      <c r="BN356" s="143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3"/>
      <c r="BZ356" s="143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3"/>
      <c r="CM356" s="143"/>
      <c r="CN356" s="143"/>
      <c r="CO356" s="143"/>
      <c r="CP356" s="143"/>
      <c r="CQ356" s="143"/>
      <c r="CR356" s="143"/>
      <c r="CS356" s="143"/>
      <c r="CT356" s="143"/>
      <c r="CU356" s="143"/>
      <c r="CV356" s="143"/>
      <c r="CW356" s="143"/>
      <c r="CX356" s="143"/>
      <c r="CY356" s="143"/>
      <c r="CZ356" s="143"/>
      <c r="DA356" s="143"/>
      <c r="DB356" s="143"/>
      <c r="DC356" s="143"/>
      <c r="DD356" s="143"/>
      <c r="DE356" s="143"/>
      <c r="DF356" s="143"/>
      <c r="DG356" s="143"/>
      <c r="DH356" s="143"/>
      <c r="DI356" s="143"/>
      <c r="DJ356" s="143"/>
      <c r="DK356" s="143"/>
      <c r="DL356" s="143"/>
      <c r="DM356" s="143"/>
      <c r="DN356" s="143"/>
      <c r="DO356" s="143"/>
      <c r="DP356" s="143"/>
      <c r="DQ356" s="143"/>
      <c r="DR356" s="143"/>
      <c r="DS356" s="143"/>
      <c r="DT356" s="143"/>
      <c r="DU356" s="143"/>
      <c r="DV356" s="143"/>
      <c r="DW356" s="143"/>
      <c r="DX356" s="143"/>
      <c r="DY356" s="143"/>
      <c r="DZ356" s="143"/>
      <c r="EA356" s="143"/>
      <c r="EB356" s="143"/>
      <c r="EC356" s="143"/>
      <c r="ED356" s="143"/>
      <c r="EE356" s="143"/>
      <c r="EF356" s="143"/>
      <c r="EG356" s="143"/>
      <c r="EH356" s="143"/>
      <c r="EI356" s="143"/>
      <c r="EJ356" s="143"/>
      <c r="EK356" s="143"/>
      <c r="EL356" s="143"/>
      <c r="EM356" s="143"/>
      <c r="EN356" s="143"/>
      <c r="EO356" s="143"/>
      <c r="EP356" s="143"/>
      <c r="EQ356" s="143"/>
      <c r="ER356" s="143"/>
      <c r="ES356" s="143"/>
      <c r="ET356" s="143"/>
      <c r="EU356" s="143"/>
      <c r="EV356" s="143"/>
      <c r="EW356" s="143"/>
      <c r="EX356" s="143"/>
      <c r="EY356" s="143"/>
      <c r="EZ356" s="143"/>
      <c r="FA356" s="143"/>
      <c r="FB356" s="143"/>
      <c r="FC356" s="143"/>
    </row>
    <row r="357" spans="1:159" s="73" customFormat="1">
      <c r="A357" s="74">
        <f>IF(F357&lt;&gt;"",1+MAX($A$2:A356),"")</f>
        <v>286</v>
      </c>
      <c r="B357" s="32"/>
      <c r="C357" s="36"/>
      <c r="D357" s="121" t="s">
        <v>107</v>
      </c>
      <c r="E357" s="120">
        <f>ROUNDUP(E356/32,0)</f>
        <v>8</v>
      </c>
      <c r="F357" s="63">
        <v>0</v>
      </c>
      <c r="G357" s="64">
        <f t="shared" si="93"/>
        <v>8</v>
      </c>
      <c r="H357" s="65" t="s">
        <v>38</v>
      </c>
      <c r="I357" s="37">
        <v>0</v>
      </c>
      <c r="J357" s="38">
        <f t="shared" si="87"/>
        <v>0</v>
      </c>
      <c r="K357" s="39">
        <v>0</v>
      </c>
      <c r="L357" s="40">
        <f t="shared" si="88"/>
        <v>0</v>
      </c>
      <c r="M357" s="40">
        <f t="shared" si="89"/>
        <v>0</v>
      </c>
      <c r="N357" s="40">
        <v>0</v>
      </c>
      <c r="O357" s="40">
        <f t="shared" si="90"/>
        <v>0</v>
      </c>
      <c r="P357" s="40">
        <f t="shared" si="91"/>
        <v>0</v>
      </c>
      <c r="Q357" s="30">
        <f t="shared" si="92"/>
        <v>0</v>
      </c>
      <c r="R357" s="145"/>
      <c r="S357" s="145"/>
      <c r="T357" s="145"/>
      <c r="U357" s="145"/>
      <c r="V357" s="145"/>
      <c r="W357" s="145"/>
      <c r="X357" s="145"/>
      <c r="Y357" s="145"/>
      <c r="Z357" s="145"/>
      <c r="AA357" s="145"/>
      <c r="AB357" s="145"/>
      <c r="AC357" s="145"/>
      <c r="AD357" s="145"/>
      <c r="AE357" s="145"/>
      <c r="AF357" s="145"/>
      <c r="AG357" s="145"/>
      <c r="AH357" s="145"/>
      <c r="AI357" s="145"/>
      <c r="AJ357" s="145"/>
      <c r="AK357" s="143"/>
      <c r="AL357" s="143"/>
      <c r="AM357" s="143"/>
      <c r="AN357" s="143"/>
      <c r="AO357" s="143"/>
      <c r="AP357" s="143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3"/>
      <c r="BB357" s="143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3"/>
      <c r="BN357" s="143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3"/>
      <c r="BZ357" s="143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3"/>
      <c r="CM357" s="143"/>
      <c r="CN357" s="143"/>
      <c r="CO357" s="143"/>
      <c r="CP357" s="143"/>
      <c r="CQ357" s="143"/>
      <c r="CR357" s="143"/>
      <c r="CS357" s="143"/>
      <c r="CT357" s="143"/>
      <c r="CU357" s="143"/>
      <c r="CV357" s="143"/>
      <c r="CW357" s="143"/>
      <c r="CX357" s="143"/>
      <c r="CY357" s="143"/>
      <c r="CZ357" s="143"/>
      <c r="DA357" s="143"/>
      <c r="DB357" s="143"/>
      <c r="DC357" s="143"/>
      <c r="DD357" s="143"/>
      <c r="DE357" s="143"/>
      <c r="DF357" s="143"/>
      <c r="DG357" s="143"/>
      <c r="DH357" s="143"/>
      <c r="DI357" s="143"/>
      <c r="DJ357" s="143"/>
      <c r="DK357" s="143"/>
      <c r="DL357" s="143"/>
      <c r="DM357" s="143"/>
      <c r="DN357" s="143"/>
      <c r="DO357" s="143"/>
      <c r="DP357" s="143"/>
      <c r="DQ357" s="143"/>
      <c r="DR357" s="143"/>
      <c r="DS357" s="143"/>
      <c r="DT357" s="143"/>
      <c r="DU357" s="143"/>
      <c r="DV357" s="143"/>
      <c r="DW357" s="143"/>
      <c r="DX357" s="143"/>
      <c r="DY357" s="143"/>
      <c r="DZ357" s="143"/>
      <c r="EA357" s="143"/>
      <c r="EB357" s="143"/>
      <c r="EC357" s="143"/>
      <c r="ED357" s="143"/>
      <c r="EE357" s="143"/>
      <c r="EF357" s="143"/>
      <c r="EG357" s="143"/>
      <c r="EH357" s="143"/>
      <c r="EI357" s="143"/>
      <c r="EJ357" s="143"/>
      <c r="EK357" s="143"/>
      <c r="EL357" s="143"/>
      <c r="EM357" s="143"/>
      <c r="EN357" s="143"/>
      <c r="EO357" s="143"/>
      <c r="EP357" s="143"/>
      <c r="EQ357" s="143"/>
      <c r="ER357" s="143"/>
      <c r="ES357" s="143"/>
      <c r="ET357" s="143"/>
      <c r="EU357" s="143"/>
      <c r="EV357" s="143"/>
      <c r="EW357" s="143"/>
      <c r="EX357" s="143"/>
      <c r="EY357" s="143"/>
      <c r="EZ357" s="143"/>
      <c r="FA357" s="143"/>
      <c r="FB357" s="143"/>
      <c r="FC357" s="143"/>
    </row>
    <row r="358" spans="1:159" s="73" customFormat="1">
      <c r="A358" s="74">
        <f>IF(F358&lt;&gt;"",1+MAX($A$2:A357),"")</f>
        <v>287</v>
      </c>
      <c r="B358" s="32"/>
      <c r="C358" s="36"/>
      <c r="D358" s="121" t="s">
        <v>110</v>
      </c>
      <c r="E358" s="120">
        <f>ROUNDUP(E356*1.33,0)</f>
        <v>306</v>
      </c>
      <c r="F358" s="63">
        <v>0</v>
      </c>
      <c r="G358" s="64">
        <f t="shared" si="93"/>
        <v>306</v>
      </c>
      <c r="H358" s="65" t="s">
        <v>38</v>
      </c>
      <c r="I358" s="37">
        <v>0</v>
      </c>
      <c r="J358" s="38">
        <f t="shared" si="87"/>
        <v>0</v>
      </c>
      <c r="K358" s="39">
        <v>0</v>
      </c>
      <c r="L358" s="40">
        <f t="shared" si="88"/>
        <v>0</v>
      </c>
      <c r="M358" s="40">
        <f t="shared" si="89"/>
        <v>0</v>
      </c>
      <c r="N358" s="40">
        <v>0</v>
      </c>
      <c r="O358" s="40">
        <f t="shared" si="90"/>
        <v>0</v>
      </c>
      <c r="P358" s="40">
        <f t="shared" si="91"/>
        <v>0</v>
      </c>
      <c r="Q358" s="30">
        <f t="shared" si="92"/>
        <v>0</v>
      </c>
      <c r="R358" s="145"/>
      <c r="S358" s="145"/>
      <c r="T358" s="145"/>
      <c r="U358" s="145"/>
      <c r="V358" s="145"/>
      <c r="W358" s="145"/>
      <c r="X358" s="145"/>
      <c r="Y358" s="145"/>
      <c r="Z358" s="145"/>
      <c r="AA358" s="145"/>
      <c r="AB358" s="145"/>
      <c r="AC358" s="145"/>
      <c r="AD358" s="145"/>
      <c r="AE358" s="145"/>
      <c r="AF358" s="145"/>
      <c r="AG358" s="145"/>
      <c r="AH358" s="145"/>
      <c r="AI358" s="145"/>
      <c r="AJ358" s="145"/>
      <c r="AK358" s="143"/>
      <c r="AL358" s="143"/>
      <c r="AM358" s="143"/>
      <c r="AN358" s="143"/>
      <c r="AO358" s="143"/>
      <c r="AP358" s="143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3"/>
      <c r="BB358" s="143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3"/>
      <c r="BN358" s="143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3"/>
      <c r="BZ358" s="143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3"/>
      <c r="CM358" s="143"/>
      <c r="CN358" s="143"/>
      <c r="CO358" s="143"/>
      <c r="CP358" s="143"/>
      <c r="CQ358" s="143"/>
      <c r="CR358" s="143"/>
      <c r="CS358" s="143"/>
      <c r="CT358" s="143"/>
      <c r="CU358" s="143"/>
      <c r="CV358" s="143"/>
      <c r="CW358" s="143"/>
      <c r="CX358" s="143"/>
      <c r="CY358" s="143"/>
      <c r="CZ358" s="143"/>
      <c r="DA358" s="143"/>
      <c r="DB358" s="143"/>
      <c r="DC358" s="143"/>
      <c r="DD358" s="143"/>
      <c r="DE358" s="143"/>
      <c r="DF358" s="143"/>
      <c r="DG358" s="143"/>
      <c r="DH358" s="143"/>
      <c r="DI358" s="143"/>
      <c r="DJ358" s="143"/>
      <c r="DK358" s="143"/>
      <c r="DL358" s="143"/>
      <c r="DM358" s="143"/>
      <c r="DN358" s="143"/>
      <c r="DO358" s="143"/>
      <c r="DP358" s="143"/>
      <c r="DQ358" s="143"/>
      <c r="DR358" s="143"/>
      <c r="DS358" s="143"/>
      <c r="DT358" s="143"/>
      <c r="DU358" s="143"/>
      <c r="DV358" s="143"/>
      <c r="DW358" s="143"/>
      <c r="DX358" s="143"/>
      <c r="DY358" s="143"/>
      <c r="DZ358" s="143"/>
      <c r="EA358" s="143"/>
      <c r="EB358" s="143"/>
      <c r="EC358" s="143"/>
      <c r="ED358" s="143"/>
      <c r="EE358" s="143"/>
      <c r="EF358" s="143"/>
      <c r="EG358" s="143"/>
      <c r="EH358" s="143"/>
      <c r="EI358" s="143"/>
      <c r="EJ358" s="143"/>
      <c r="EK358" s="143"/>
      <c r="EL358" s="143"/>
      <c r="EM358" s="143"/>
      <c r="EN358" s="143"/>
      <c r="EO358" s="143"/>
      <c r="EP358" s="143"/>
      <c r="EQ358" s="143"/>
      <c r="ER358" s="143"/>
      <c r="ES358" s="143"/>
      <c r="ET358" s="143"/>
      <c r="EU358" s="143"/>
      <c r="EV358" s="143"/>
      <c r="EW358" s="143"/>
      <c r="EX358" s="143"/>
      <c r="EY358" s="143"/>
      <c r="EZ358" s="143"/>
      <c r="FA358" s="143"/>
      <c r="FB358" s="143"/>
      <c r="FC358" s="143"/>
    </row>
    <row r="359" spans="1:159" s="73" customFormat="1">
      <c r="A359" s="74">
        <f>IF(F359&lt;&gt;"",1+MAX($A$2:A358),"")</f>
        <v>288</v>
      </c>
      <c r="B359" s="32"/>
      <c r="C359" s="36"/>
      <c r="D359" s="121" t="s">
        <v>111</v>
      </c>
      <c r="E359" s="120">
        <f>ROUNDUP(E357*16,0)</f>
        <v>128</v>
      </c>
      <c r="F359" s="63">
        <v>0.05</v>
      </c>
      <c r="G359" s="64">
        <f t="shared" si="93"/>
        <v>134.4</v>
      </c>
      <c r="H359" s="65" t="s">
        <v>39</v>
      </c>
      <c r="I359" s="37">
        <v>0</v>
      </c>
      <c r="J359" s="38">
        <f t="shared" si="87"/>
        <v>0</v>
      </c>
      <c r="K359" s="39">
        <v>0</v>
      </c>
      <c r="L359" s="40">
        <f t="shared" si="88"/>
        <v>0</v>
      </c>
      <c r="M359" s="40">
        <f t="shared" si="89"/>
        <v>0</v>
      </c>
      <c r="N359" s="40">
        <v>0</v>
      </c>
      <c r="O359" s="40">
        <f t="shared" si="90"/>
        <v>0</v>
      </c>
      <c r="P359" s="40">
        <f t="shared" si="91"/>
        <v>0</v>
      </c>
      <c r="Q359" s="30">
        <f t="shared" si="92"/>
        <v>0</v>
      </c>
      <c r="R359" s="145"/>
      <c r="S359" s="145"/>
      <c r="T359" s="145"/>
      <c r="U359" s="145"/>
      <c r="V359" s="145"/>
      <c r="W359" s="145"/>
      <c r="X359" s="145"/>
      <c r="Y359" s="145"/>
      <c r="Z359" s="145"/>
      <c r="AA359" s="145"/>
      <c r="AB359" s="145"/>
      <c r="AC359" s="145"/>
      <c r="AD359" s="145"/>
      <c r="AE359" s="145"/>
      <c r="AF359" s="145"/>
      <c r="AG359" s="145"/>
      <c r="AH359" s="145"/>
      <c r="AI359" s="145"/>
      <c r="AJ359" s="145"/>
      <c r="AK359" s="143"/>
      <c r="AL359" s="143"/>
      <c r="AM359" s="143"/>
      <c r="AN359" s="143"/>
      <c r="AO359" s="143"/>
      <c r="AP359" s="143"/>
      <c r="AQ359" s="143"/>
      <c r="AR359" s="143"/>
      <c r="AS359" s="143"/>
      <c r="AT359" s="143"/>
      <c r="AU359" s="143"/>
      <c r="AV359" s="143"/>
      <c r="AW359" s="143"/>
      <c r="AX359" s="143"/>
      <c r="AY359" s="143"/>
      <c r="AZ359" s="143"/>
      <c r="BA359" s="143"/>
      <c r="BB359" s="143"/>
      <c r="BC359" s="143"/>
      <c r="BD359" s="143"/>
      <c r="BE359" s="143"/>
      <c r="BF359" s="143"/>
      <c r="BG359" s="143"/>
      <c r="BH359" s="143"/>
      <c r="BI359" s="143"/>
      <c r="BJ359" s="143"/>
      <c r="BK359" s="143"/>
      <c r="BL359" s="143"/>
      <c r="BM359" s="143"/>
      <c r="BN359" s="143"/>
      <c r="BO359" s="143"/>
      <c r="BP359" s="143"/>
      <c r="BQ359" s="143"/>
      <c r="BR359" s="143"/>
      <c r="BS359" s="143"/>
      <c r="BT359" s="143"/>
      <c r="BU359" s="143"/>
      <c r="BV359" s="143"/>
      <c r="BW359" s="143"/>
      <c r="BX359" s="143"/>
      <c r="BY359" s="143"/>
      <c r="BZ359" s="143"/>
      <c r="CA359" s="143"/>
      <c r="CB359" s="143"/>
      <c r="CC359" s="143"/>
      <c r="CD359" s="143"/>
      <c r="CE359" s="143"/>
      <c r="CF359" s="143"/>
      <c r="CG359" s="143"/>
      <c r="CH359" s="143"/>
      <c r="CI359" s="143"/>
      <c r="CJ359" s="143"/>
      <c r="CK359" s="143"/>
      <c r="CL359" s="143"/>
      <c r="CM359" s="143"/>
      <c r="CN359" s="143"/>
      <c r="CO359" s="143"/>
      <c r="CP359" s="143"/>
      <c r="CQ359" s="143"/>
      <c r="CR359" s="143"/>
      <c r="CS359" s="143"/>
      <c r="CT359" s="143"/>
      <c r="CU359" s="143"/>
      <c r="CV359" s="143"/>
      <c r="CW359" s="143"/>
      <c r="CX359" s="143"/>
      <c r="CY359" s="143"/>
      <c r="CZ359" s="143"/>
      <c r="DA359" s="143"/>
      <c r="DB359" s="143"/>
      <c r="DC359" s="143"/>
      <c r="DD359" s="143"/>
      <c r="DE359" s="143"/>
      <c r="DF359" s="143"/>
      <c r="DG359" s="143"/>
      <c r="DH359" s="143"/>
      <c r="DI359" s="143"/>
      <c r="DJ359" s="143"/>
      <c r="DK359" s="143"/>
      <c r="DL359" s="143"/>
      <c r="DM359" s="143"/>
      <c r="DN359" s="143"/>
      <c r="DO359" s="143"/>
      <c r="DP359" s="143"/>
      <c r="DQ359" s="143"/>
      <c r="DR359" s="143"/>
      <c r="DS359" s="143"/>
      <c r="DT359" s="143"/>
      <c r="DU359" s="143"/>
      <c r="DV359" s="143"/>
      <c r="DW359" s="143"/>
      <c r="DX359" s="143"/>
      <c r="DY359" s="143"/>
      <c r="DZ359" s="143"/>
      <c r="EA359" s="143"/>
      <c r="EB359" s="143"/>
      <c r="EC359" s="143"/>
      <c r="ED359" s="143"/>
      <c r="EE359" s="143"/>
      <c r="EF359" s="143"/>
      <c r="EG359" s="143"/>
      <c r="EH359" s="143"/>
      <c r="EI359" s="143"/>
      <c r="EJ359" s="143"/>
      <c r="EK359" s="143"/>
      <c r="EL359" s="143"/>
      <c r="EM359" s="143"/>
      <c r="EN359" s="143"/>
      <c r="EO359" s="143"/>
      <c r="EP359" s="143"/>
      <c r="EQ359" s="143"/>
      <c r="ER359" s="143"/>
      <c r="ES359" s="143"/>
      <c r="ET359" s="143"/>
      <c r="EU359" s="143"/>
      <c r="EV359" s="143"/>
      <c r="EW359" s="143"/>
      <c r="EX359" s="143"/>
      <c r="EY359" s="143"/>
      <c r="EZ359" s="143"/>
      <c r="FA359" s="143"/>
      <c r="FB359" s="143"/>
      <c r="FC359" s="143"/>
    </row>
    <row r="360" spans="1:159" s="73" customFormat="1">
      <c r="A360" s="74">
        <f>IF(F360&lt;&gt;"",1+MAX($A$2:A359),"")</f>
        <v>289</v>
      </c>
      <c r="B360" s="32"/>
      <c r="C360" s="36"/>
      <c r="D360" s="121" t="s">
        <v>112</v>
      </c>
      <c r="E360" s="120">
        <f>E356*0.084</f>
        <v>19.32</v>
      </c>
      <c r="F360" s="35">
        <v>0.05</v>
      </c>
      <c r="G360" s="64">
        <f t="shared" si="93"/>
        <v>20.286000000000001</v>
      </c>
      <c r="H360" s="65" t="s">
        <v>113</v>
      </c>
      <c r="I360" s="37">
        <v>0</v>
      </c>
      <c r="J360" s="38">
        <f t="shared" si="87"/>
        <v>0</v>
      </c>
      <c r="K360" s="39">
        <v>0</v>
      </c>
      <c r="L360" s="40">
        <f t="shared" si="88"/>
        <v>0</v>
      </c>
      <c r="M360" s="40">
        <f t="shared" si="89"/>
        <v>0</v>
      </c>
      <c r="N360" s="40">
        <v>0</v>
      </c>
      <c r="O360" s="40">
        <f t="shared" si="90"/>
        <v>0</v>
      </c>
      <c r="P360" s="40">
        <f t="shared" si="91"/>
        <v>0</v>
      </c>
      <c r="Q360" s="30">
        <f t="shared" si="92"/>
        <v>0</v>
      </c>
      <c r="R360" s="145"/>
      <c r="S360" s="145"/>
      <c r="T360" s="145"/>
      <c r="U360" s="145"/>
      <c r="V360" s="145"/>
      <c r="W360" s="145"/>
      <c r="X360" s="145"/>
      <c r="Y360" s="145"/>
      <c r="Z360" s="145"/>
      <c r="AA360" s="145"/>
      <c r="AB360" s="145"/>
      <c r="AC360" s="145"/>
      <c r="AD360" s="145"/>
      <c r="AE360" s="145"/>
      <c r="AF360" s="145"/>
      <c r="AG360" s="145"/>
      <c r="AH360" s="145"/>
      <c r="AI360" s="145"/>
      <c r="AJ360" s="145"/>
      <c r="AK360" s="143"/>
      <c r="AL360" s="143"/>
      <c r="AM360" s="143"/>
      <c r="AN360" s="143"/>
      <c r="AO360" s="143"/>
      <c r="AP360" s="143"/>
      <c r="AQ360" s="143"/>
      <c r="AR360" s="143"/>
      <c r="AS360" s="143"/>
      <c r="AT360" s="143"/>
      <c r="AU360" s="143"/>
      <c r="AV360" s="143"/>
      <c r="AW360" s="143"/>
      <c r="AX360" s="143"/>
      <c r="AY360" s="143"/>
      <c r="AZ360" s="143"/>
      <c r="BA360" s="143"/>
      <c r="BB360" s="143"/>
      <c r="BC360" s="143"/>
      <c r="BD360" s="143"/>
      <c r="BE360" s="143"/>
      <c r="BF360" s="143"/>
      <c r="BG360" s="143"/>
      <c r="BH360" s="143"/>
      <c r="BI360" s="143"/>
      <c r="BJ360" s="143"/>
      <c r="BK360" s="143"/>
      <c r="BL360" s="143"/>
      <c r="BM360" s="143"/>
      <c r="BN360" s="143"/>
      <c r="BO360" s="143"/>
      <c r="BP360" s="143"/>
      <c r="BQ360" s="143"/>
      <c r="BR360" s="143"/>
      <c r="BS360" s="143"/>
      <c r="BT360" s="143"/>
      <c r="BU360" s="143"/>
      <c r="BV360" s="143"/>
      <c r="BW360" s="143"/>
      <c r="BX360" s="143"/>
      <c r="BY360" s="143"/>
      <c r="BZ360" s="143"/>
      <c r="CA360" s="143"/>
      <c r="CB360" s="143"/>
      <c r="CC360" s="143"/>
      <c r="CD360" s="143"/>
      <c r="CE360" s="143"/>
      <c r="CF360" s="143"/>
      <c r="CG360" s="143"/>
      <c r="CH360" s="143"/>
      <c r="CI360" s="143"/>
      <c r="CJ360" s="143"/>
      <c r="CK360" s="143"/>
      <c r="CL360" s="143"/>
      <c r="CM360" s="143"/>
      <c r="CN360" s="143"/>
      <c r="CO360" s="143"/>
      <c r="CP360" s="143"/>
      <c r="CQ360" s="143"/>
      <c r="CR360" s="143"/>
      <c r="CS360" s="143"/>
      <c r="CT360" s="143"/>
      <c r="CU360" s="143"/>
      <c r="CV360" s="143"/>
      <c r="CW360" s="143"/>
      <c r="CX360" s="143"/>
      <c r="CY360" s="143"/>
      <c r="CZ360" s="143"/>
      <c r="DA360" s="143"/>
      <c r="DB360" s="143"/>
      <c r="DC360" s="143"/>
      <c r="DD360" s="143"/>
      <c r="DE360" s="143"/>
      <c r="DF360" s="143"/>
      <c r="DG360" s="143"/>
      <c r="DH360" s="143"/>
      <c r="DI360" s="143"/>
      <c r="DJ360" s="143"/>
      <c r="DK360" s="143"/>
      <c r="DL360" s="143"/>
      <c r="DM360" s="143"/>
      <c r="DN360" s="143"/>
      <c r="DO360" s="143"/>
      <c r="DP360" s="143"/>
      <c r="DQ360" s="143"/>
      <c r="DR360" s="143"/>
      <c r="DS360" s="143"/>
      <c r="DT360" s="143"/>
      <c r="DU360" s="143"/>
      <c r="DV360" s="143"/>
      <c r="DW360" s="143"/>
      <c r="DX360" s="143"/>
      <c r="DY360" s="143"/>
      <c r="DZ360" s="143"/>
      <c r="EA360" s="143"/>
      <c r="EB360" s="143"/>
      <c r="EC360" s="143"/>
      <c r="ED360" s="143"/>
      <c r="EE360" s="143"/>
      <c r="EF360" s="143"/>
      <c r="EG360" s="143"/>
      <c r="EH360" s="143"/>
      <c r="EI360" s="143"/>
      <c r="EJ360" s="143"/>
      <c r="EK360" s="143"/>
      <c r="EL360" s="143"/>
      <c r="EM360" s="143"/>
      <c r="EN360" s="143"/>
      <c r="EO360" s="143"/>
      <c r="EP360" s="143"/>
      <c r="EQ360" s="143"/>
      <c r="ER360" s="143"/>
      <c r="ES360" s="143"/>
      <c r="ET360" s="143"/>
      <c r="EU360" s="143"/>
      <c r="EV360" s="143"/>
      <c r="EW360" s="143"/>
      <c r="EX360" s="143"/>
      <c r="EY360" s="143"/>
      <c r="EZ360" s="143"/>
      <c r="FA360" s="143"/>
      <c r="FB360" s="143"/>
      <c r="FC360" s="143"/>
    </row>
    <row r="361" spans="1:159" s="73" customFormat="1">
      <c r="A361" s="74" t="str">
        <f>IF(F361&lt;&gt;"",1+MAX($A$2:A360),"")</f>
        <v/>
      </c>
      <c r="B361" s="32"/>
      <c r="C361" s="36"/>
      <c r="D361" s="121"/>
      <c r="E361" s="120"/>
      <c r="F361" s="35"/>
      <c r="G361" s="64"/>
      <c r="H361" s="65"/>
      <c r="I361" s="37">
        <v>0</v>
      </c>
      <c r="J361" s="38">
        <f t="shared" si="87"/>
        <v>0</v>
      </c>
      <c r="K361" s="39">
        <v>0</v>
      </c>
      <c r="L361" s="40">
        <f t="shared" si="88"/>
        <v>0</v>
      </c>
      <c r="M361" s="40">
        <f t="shared" si="89"/>
        <v>0</v>
      </c>
      <c r="N361" s="40">
        <v>0</v>
      </c>
      <c r="O361" s="40">
        <f t="shared" si="90"/>
        <v>0</v>
      </c>
      <c r="P361" s="40">
        <f t="shared" si="91"/>
        <v>0</v>
      </c>
      <c r="Q361" s="30">
        <f t="shared" si="92"/>
        <v>0</v>
      </c>
      <c r="R361" s="145"/>
      <c r="S361" s="145"/>
      <c r="T361" s="145"/>
      <c r="U361" s="145"/>
      <c r="V361" s="145"/>
      <c r="W361" s="145"/>
      <c r="X361" s="145"/>
      <c r="Y361" s="145"/>
      <c r="Z361" s="145"/>
      <c r="AA361" s="145"/>
      <c r="AB361" s="145"/>
      <c r="AC361" s="145"/>
      <c r="AD361" s="145"/>
      <c r="AE361" s="145"/>
      <c r="AF361" s="145"/>
      <c r="AG361" s="145"/>
      <c r="AH361" s="145"/>
      <c r="AI361" s="145"/>
      <c r="AJ361" s="145"/>
      <c r="AK361" s="143"/>
      <c r="AL361" s="143"/>
      <c r="AM361" s="143"/>
      <c r="AN361" s="143"/>
      <c r="AO361" s="143"/>
      <c r="AP361" s="143"/>
      <c r="AQ361" s="143"/>
      <c r="AR361" s="143"/>
      <c r="AS361" s="143"/>
      <c r="AT361" s="143"/>
      <c r="AU361" s="143"/>
      <c r="AV361" s="143"/>
      <c r="AW361" s="143"/>
      <c r="AX361" s="143"/>
      <c r="AY361" s="143"/>
      <c r="AZ361" s="143"/>
      <c r="BA361" s="143"/>
      <c r="BB361" s="143"/>
      <c r="BC361" s="143"/>
      <c r="BD361" s="143"/>
      <c r="BE361" s="143"/>
      <c r="BF361" s="143"/>
      <c r="BG361" s="143"/>
      <c r="BH361" s="143"/>
      <c r="BI361" s="143"/>
      <c r="BJ361" s="143"/>
      <c r="BK361" s="143"/>
      <c r="BL361" s="143"/>
      <c r="BM361" s="143"/>
      <c r="BN361" s="143"/>
      <c r="BO361" s="143"/>
      <c r="BP361" s="143"/>
      <c r="BQ361" s="143"/>
      <c r="BR361" s="143"/>
      <c r="BS361" s="143"/>
      <c r="BT361" s="143"/>
      <c r="BU361" s="143"/>
      <c r="BV361" s="143"/>
      <c r="BW361" s="143"/>
      <c r="BX361" s="143"/>
      <c r="BY361" s="143"/>
      <c r="BZ361" s="143"/>
      <c r="CA361" s="143"/>
      <c r="CB361" s="143"/>
      <c r="CC361" s="143"/>
      <c r="CD361" s="143"/>
      <c r="CE361" s="143"/>
      <c r="CF361" s="143"/>
      <c r="CG361" s="143"/>
      <c r="CH361" s="143"/>
      <c r="CI361" s="143"/>
      <c r="CJ361" s="143"/>
      <c r="CK361" s="143"/>
      <c r="CL361" s="143"/>
      <c r="CM361" s="143"/>
      <c r="CN361" s="143"/>
      <c r="CO361" s="143"/>
      <c r="CP361" s="143"/>
      <c r="CQ361" s="143"/>
      <c r="CR361" s="143"/>
      <c r="CS361" s="143"/>
      <c r="CT361" s="143"/>
      <c r="CU361" s="143"/>
      <c r="CV361" s="143"/>
      <c r="CW361" s="143"/>
      <c r="CX361" s="143"/>
      <c r="CY361" s="143"/>
      <c r="CZ361" s="143"/>
      <c r="DA361" s="143"/>
      <c r="DB361" s="143"/>
      <c r="DC361" s="143"/>
      <c r="DD361" s="143"/>
      <c r="DE361" s="143"/>
      <c r="DF361" s="143"/>
      <c r="DG361" s="143"/>
      <c r="DH361" s="143"/>
      <c r="DI361" s="143"/>
      <c r="DJ361" s="143"/>
      <c r="DK361" s="143"/>
      <c r="DL361" s="143"/>
      <c r="DM361" s="143"/>
      <c r="DN361" s="143"/>
      <c r="DO361" s="143"/>
      <c r="DP361" s="143"/>
      <c r="DQ361" s="143"/>
      <c r="DR361" s="143"/>
      <c r="DS361" s="143"/>
      <c r="DT361" s="143"/>
      <c r="DU361" s="143"/>
      <c r="DV361" s="143"/>
      <c r="DW361" s="143"/>
      <c r="DX361" s="143"/>
      <c r="DY361" s="143"/>
      <c r="DZ361" s="143"/>
      <c r="EA361" s="143"/>
      <c r="EB361" s="143"/>
      <c r="EC361" s="143"/>
      <c r="ED361" s="143"/>
      <c r="EE361" s="143"/>
      <c r="EF361" s="143"/>
      <c r="EG361" s="143"/>
      <c r="EH361" s="143"/>
      <c r="EI361" s="143"/>
      <c r="EJ361" s="143"/>
      <c r="EK361" s="143"/>
      <c r="EL361" s="143"/>
      <c r="EM361" s="143"/>
      <c r="EN361" s="143"/>
      <c r="EO361" s="143"/>
      <c r="EP361" s="143"/>
      <c r="EQ361" s="143"/>
      <c r="ER361" s="143"/>
      <c r="ES361" s="143"/>
      <c r="ET361" s="143"/>
      <c r="EU361" s="143"/>
      <c r="EV361" s="143"/>
      <c r="EW361" s="143"/>
      <c r="EX361" s="143"/>
      <c r="EY361" s="143"/>
      <c r="EZ361" s="143"/>
      <c r="FA361" s="143"/>
      <c r="FB361" s="143"/>
      <c r="FC361" s="143"/>
    </row>
    <row r="362" spans="1:159" s="73" customFormat="1" ht="46.5">
      <c r="A362" s="74">
        <f>IF(F362&lt;&gt;"",1+MAX($A$2:A361),"")</f>
        <v>290</v>
      </c>
      <c r="B362" s="32"/>
      <c r="C362" s="36"/>
      <c r="D362" s="111" t="s">
        <v>169</v>
      </c>
      <c r="E362" s="36">
        <v>4160</v>
      </c>
      <c r="F362" s="63">
        <v>0.1</v>
      </c>
      <c r="G362" s="64">
        <f t="shared" ref="G362:G365" si="94">E362*(1+F362)</f>
        <v>4576</v>
      </c>
      <c r="H362" s="65" t="s">
        <v>37</v>
      </c>
      <c r="I362" s="37">
        <v>0</v>
      </c>
      <c r="J362" s="38">
        <f t="shared" si="87"/>
        <v>0</v>
      </c>
      <c r="K362" s="39">
        <v>0</v>
      </c>
      <c r="L362" s="40">
        <f t="shared" si="88"/>
        <v>0</v>
      </c>
      <c r="M362" s="40">
        <f t="shared" si="89"/>
        <v>0</v>
      </c>
      <c r="N362" s="40">
        <v>0</v>
      </c>
      <c r="O362" s="40">
        <f t="shared" si="90"/>
        <v>0</v>
      </c>
      <c r="P362" s="40">
        <f t="shared" si="91"/>
        <v>0</v>
      </c>
      <c r="Q362" s="30">
        <f t="shared" si="92"/>
        <v>0</v>
      </c>
      <c r="R362" s="145"/>
      <c r="S362" s="145"/>
      <c r="T362" s="145"/>
      <c r="U362" s="145"/>
      <c r="V362" s="145"/>
      <c r="W362" s="145"/>
      <c r="X362" s="145"/>
      <c r="Y362" s="145"/>
      <c r="Z362" s="145"/>
      <c r="AA362" s="145"/>
      <c r="AB362" s="145"/>
      <c r="AC362" s="145"/>
      <c r="AD362" s="145"/>
      <c r="AE362" s="145"/>
      <c r="AF362" s="145"/>
      <c r="AG362" s="145"/>
      <c r="AH362" s="145"/>
      <c r="AI362" s="145"/>
      <c r="AJ362" s="145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3"/>
      <c r="BB362" s="143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3"/>
      <c r="BN362" s="143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3"/>
      <c r="BZ362" s="143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3"/>
      <c r="CM362" s="143"/>
      <c r="CN362" s="143"/>
      <c r="CO362" s="143"/>
      <c r="CP362" s="143"/>
      <c r="CQ362" s="143"/>
      <c r="CR362" s="143"/>
      <c r="CS362" s="143"/>
      <c r="CT362" s="143"/>
      <c r="CU362" s="143"/>
      <c r="CV362" s="143"/>
      <c r="CW362" s="143"/>
      <c r="CX362" s="143"/>
      <c r="CY362" s="143"/>
      <c r="CZ362" s="143"/>
      <c r="DA362" s="143"/>
      <c r="DB362" s="143"/>
      <c r="DC362" s="143"/>
      <c r="DD362" s="143"/>
      <c r="DE362" s="143"/>
      <c r="DF362" s="143"/>
      <c r="DG362" s="143"/>
      <c r="DH362" s="143"/>
      <c r="DI362" s="143"/>
      <c r="DJ362" s="143"/>
      <c r="DK362" s="143"/>
      <c r="DL362" s="143"/>
      <c r="DM362" s="143"/>
      <c r="DN362" s="143"/>
      <c r="DO362" s="143"/>
      <c r="DP362" s="143"/>
      <c r="DQ362" s="143"/>
      <c r="DR362" s="143"/>
      <c r="DS362" s="143"/>
      <c r="DT362" s="143"/>
      <c r="DU362" s="143"/>
      <c r="DV362" s="143"/>
      <c r="DW362" s="143"/>
      <c r="DX362" s="143"/>
      <c r="DY362" s="143"/>
      <c r="DZ362" s="143"/>
      <c r="EA362" s="143"/>
      <c r="EB362" s="143"/>
      <c r="EC362" s="143"/>
      <c r="ED362" s="143"/>
      <c r="EE362" s="143"/>
      <c r="EF362" s="143"/>
      <c r="EG362" s="143"/>
      <c r="EH362" s="143"/>
      <c r="EI362" s="143"/>
      <c r="EJ362" s="143"/>
      <c r="EK362" s="143"/>
      <c r="EL362" s="143"/>
      <c r="EM362" s="143"/>
      <c r="EN362" s="143"/>
      <c r="EO362" s="143"/>
      <c r="EP362" s="143"/>
      <c r="EQ362" s="143"/>
      <c r="ER362" s="143"/>
      <c r="ES362" s="143"/>
      <c r="ET362" s="143"/>
      <c r="EU362" s="143"/>
      <c r="EV362" s="143"/>
      <c r="EW362" s="143"/>
      <c r="EX362" s="143"/>
      <c r="EY362" s="143"/>
      <c r="EZ362" s="143"/>
      <c r="FA362" s="143"/>
      <c r="FB362" s="143"/>
      <c r="FC362" s="143"/>
    </row>
    <row r="363" spans="1:159" s="73" customFormat="1" ht="31">
      <c r="A363" s="74">
        <f>IF(F363&lt;&gt;"",1+MAX($A$2:A362),"")</f>
        <v>291</v>
      </c>
      <c r="B363" s="32"/>
      <c r="C363" s="36"/>
      <c r="D363" s="111" t="s">
        <v>170</v>
      </c>
      <c r="E363" s="36">
        <v>250</v>
      </c>
      <c r="F363" s="63">
        <v>0.1</v>
      </c>
      <c r="G363" s="64">
        <f t="shared" si="94"/>
        <v>275</v>
      </c>
      <c r="H363" s="65" t="s">
        <v>37</v>
      </c>
      <c r="I363" s="37">
        <v>0</v>
      </c>
      <c r="J363" s="38">
        <f t="shared" si="87"/>
        <v>0</v>
      </c>
      <c r="K363" s="39">
        <v>0</v>
      </c>
      <c r="L363" s="40">
        <f t="shared" si="88"/>
        <v>0</v>
      </c>
      <c r="M363" s="40">
        <f t="shared" si="89"/>
        <v>0</v>
      </c>
      <c r="N363" s="40">
        <v>0</v>
      </c>
      <c r="O363" s="40">
        <f t="shared" si="90"/>
        <v>0</v>
      </c>
      <c r="P363" s="40">
        <f t="shared" si="91"/>
        <v>0</v>
      </c>
      <c r="Q363" s="30">
        <f t="shared" si="92"/>
        <v>0</v>
      </c>
      <c r="R363" s="145"/>
      <c r="S363" s="145"/>
      <c r="T363" s="145"/>
      <c r="U363" s="145"/>
      <c r="V363" s="145"/>
      <c r="W363" s="145"/>
      <c r="X363" s="145"/>
      <c r="Y363" s="145"/>
      <c r="Z363" s="145"/>
      <c r="AA363" s="145"/>
      <c r="AB363" s="145"/>
      <c r="AC363" s="145"/>
      <c r="AD363" s="145"/>
      <c r="AE363" s="145"/>
      <c r="AF363" s="145"/>
      <c r="AG363" s="145"/>
      <c r="AH363" s="145"/>
      <c r="AI363" s="145"/>
      <c r="AJ363" s="145"/>
      <c r="AK363" s="143"/>
      <c r="AL363" s="143"/>
      <c r="AM363" s="143"/>
      <c r="AN363" s="143"/>
      <c r="AO363" s="143"/>
      <c r="AP363" s="143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3"/>
      <c r="BB363" s="143"/>
      <c r="BC363" s="143"/>
      <c r="BD363" s="143"/>
      <c r="BE363" s="143"/>
      <c r="BF363" s="143"/>
      <c r="BG363" s="143"/>
      <c r="BH363" s="143"/>
      <c r="BI363" s="143"/>
      <c r="BJ363" s="143"/>
      <c r="BK363" s="143"/>
      <c r="BL363" s="143"/>
      <c r="BM363" s="143"/>
      <c r="BN363" s="143"/>
      <c r="BO363" s="143"/>
      <c r="BP363" s="143"/>
      <c r="BQ363" s="143"/>
      <c r="BR363" s="143"/>
      <c r="BS363" s="143"/>
      <c r="BT363" s="143"/>
      <c r="BU363" s="143"/>
      <c r="BV363" s="143"/>
      <c r="BW363" s="143"/>
      <c r="BX363" s="143"/>
      <c r="BY363" s="143"/>
      <c r="BZ363" s="143"/>
      <c r="CA363" s="143"/>
      <c r="CB363" s="143"/>
      <c r="CC363" s="143"/>
      <c r="CD363" s="143"/>
      <c r="CE363" s="143"/>
      <c r="CF363" s="143"/>
      <c r="CG363" s="143"/>
      <c r="CH363" s="143"/>
      <c r="CI363" s="143"/>
      <c r="CJ363" s="143"/>
      <c r="CK363" s="143"/>
      <c r="CL363" s="143"/>
      <c r="CM363" s="143"/>
      <c r="CN363" s="143"/>
      <c r="CO363" s="143"/>
      <c r="CP363" s="143"/>
      <c r="CQ363" s="143"/>
      <c r="CR363" s="143"/>
      <c r="CS363" s="143"/>
      <c r="CT363" s="143"/>
      <c r="CU363" s="143"/>
      <c r="CV363" s="143"/>
      <c r="CW363" s="143"/>
      <c r="CX363" s="143"/>
      <c r="CY363" s="143"/>
      <c r="CZ363" s="143"/>
      <c r="DA363" s="143"/>
      <c r="DB363" s="143"/>
      <c r="DC363" s="143"/>
      <c r="DD363" s="143"/>
      <c r="DE363" s="143"/>
      <c r="DF363" s="143"/>
      <c r="DG363" s="143"/>
      <c r="DH363" s="143"/>
      <c r="DI363" s="143"/>
      <c r="DJ363" s="143"/>
      <c r="DK363" s="143"/>
      <c r="DL363" s="143"/>
      <c r="DM363" s="143"/>
      <c r="DN363" s="143"/>
      <c r="DO363" s="143"/>
      <c r="DP363" s="143"/>
      <c r="DQ363" s="143"/>
      <c r="DR363" s="143"/>
      <c r="DS363" s="143"/>
      <c r="DT363" s="143"/>
      <c r="DU363" s="143"/>
      <c r="DV363" s="143"/>
      <c r="DW363" s="143"/>
      <c r="DX363" s="143"/>
      <c r="DY363" s="143"/>
      <c r="DZ363" s="143"/>
      <c r="EA363" s="143"/>
      <c r="EB363" s="143"/>
      <c r="EC363" s="143"/>
      <c r="ED363" s="143"/>
      <c r="EE363" s="143"/>
      <c r="EF363" s="143"/>
      <c r="EG363" s="143"/>
      <c r="EH363" s="143"/>
      <c r="EI363" s="143"/>
      <c r="EJ363" s="143"/>
      <c r="EK363" s="143"/>
      <c r="EL363" s="143"/>
      <c r="EM363" s="143"/>
      <c r="EN363" s="143"/>
      <c r="EO363" s="143"/>
      <c r="EP363" s="143"/>
      <c r="EQ363" s="143"/>
      <c r="ER363" s="143"/>
      <c r="ES363" s="143"/>
      <c r="ET363" s="143"/>
      <c r="EU363" s="143"/>
      <c r="EV363" s="143"/>
      <c r="EW363" s="143"/>
      <c r="EX363" s="143"/>
      <c r="EY363" s="143"/>
      <c r="EZ363" s="143"/>
      <c r="FA363" s="143"/>
      <c r="FB363" s="143"/>
      <c r="FC363" s="143"/>
    </row>
    <row r="364" spans="1:159" s="73" customFormat="1" ht="46.5">
      <c r="A364" s="74">
        <f>IF(F364&lt;&gt;"",1+MAX($A$2:A363),"")</f>
        <v>292</v>
      </c>
      <c r="B364" s="32"/>
      <c r="C364" s="36"/>
      <c r="D364" s="111" t="s">
        <v>171</v>
      </c>
      <c r="E364" s="36">
        <v>5278</v>
      </c>
      <c r="F364" s="63">
        <v>0.1</v>
      </c>
      <c r="G364" s="64">
        <f t="shared" si="94"/>
        <v>5805.8</v>
      </c>
      <c r="H364" s="65" t="s">
        <v>37</v>
      </c>
      <c r="I364" s="37">
        <v>0</v>
      </c>
      <c r="J364" s="38">
        <f t="shared" si="87"/>
        <v>0</v>
      </c>
      <c r="K364" s="39">
        <v>0</v>
      </c>
      <c r="L364" s="40">
        <f t="shared" si="88"/>
        <v>0</v>
      </c>
      <c r="M364" s="40">
        <f t="shared" si="89"/>
        <v>0</v>
      </c>
      <c r="N364" s="40">
        <v>0</v>
      </c>
      <c r="O364" s="40">
        <f t="shared" si="90"/>
        <v>0</v>
      </c>
      <c r="P364" s="40">
        <f t="shared" si="91"/>
        <v>0</v>
      </c>
      <c r="Q364" s="30">
        <f t="shared" si="92"/>
        <v>0</v>
      </c>
      <c r="R364" s="145"/>
      <c r="S364" s="145"/>
      <c r="T364" s="145"/>
      <c r="U364" s="145"/>
      <c r="V364" s="145"/>
      <c r="W364" s="145"/>
      <c r="X364" s="145"/>
      <c r="Y364" s="145"/>
      <c r="Z364" s="145"/>
      <c r="AA364" s="145"/>
      <c r="AB364" s="145"/>
      <c r="AC364" s="145"/>
      <c r="AD364" s="145"/>
      <c r="AE364" s="145"/>
      <c r="AF364" s="145"/>
      <c r="AG364" s="145"/>
      <c r="AH364" s="145"/>
      <c r="AI364" s="145"/>
      <c r="AJ364" s="145"/>
      <c r="AK364" s="143"/>
      <c r="AL364" s="143"/>
      <c r="AM364" s="143"/>
      <c r="AN364" s="143"/>
      <c r="AO364" s="143"/>
      <c r="AP364" s="143"/>
      <c r="AQ364" s="143"/>
      <c r="AR364" s="143"/>
      <c r="AS364" s="143"/>
      <c r="AT364" s="143"/>
      <c r="AU364" s="143"/>
      <c r="AV364" s="143"/>
      <c r="AW364" s="143"/>
      <c r="AX364" s="143"/>
      <c r="AY364" s="143"/>
      <c r="AZ364" s="143"/>
      <c r="BA364" s="143"/>
      <c r="BB364" s="143"/>
      <c r="BC364" s="143"/>
      <c r="BD364" s="143"/>
      <c r="BE364" s="143"/>
      <c r="BF364" s="143"/>
      <c r="BG364" s="143"/>
      <c r="BH364" s="143"/>
      <c r="BI364" s="143"/>
      <c r="BJ364" s="143"/>
      <c r="BK364" s="143"/>
      <c r="BL364" s="143"/>
      <c r="BM364" s="143"/>
      <c r="BN364" s="143"/>
      <c r="BO364" s="143"/>
      <c r="BP364" s="143"/>
      <c r="BQ364" s="143"/>
      <c r="BR364" s="143"/>
      <c r="BS364" s="143"/>
      <c r="BT364" s="143"/>
      <c r="BU364" s="143"/>
      <c r="BV364" s="143"/>
      <c r="BW364" s="143"/>
      <c r="BX364" s="143"/>
      <c r="BY364" s="143"/>
      <c r="BZ364" s="143"/>
      <c r="CA364" s="143"/>
      <c r="CB364" s="143"/>
      <c r="CC364" s="143"/>
      <c r="CD364" s="143"/>
      <c r="CE364" s="143"/>
      <c r="CF364" s="143"/>
      <c r="CG364" s="143"/>
      <c r="CH364" s="143"/>
      <c r="CI364" s="143"/>
      <c r="CJ364" s="143"/>
      <c r="CK364" s="143"/>
      <c r="CL364" s="143"/>
      <c r="CM364" s="143"/>
      <c r="CN364" s="143"/>
      <c r="CO364" s="143"/>
      <c r="CP364" s="143"/>
      <c r="CQ364" s="143"/>
      <c r="CR364" s="143"/>
      <c r="CS364" s="143"/>
      <c r="CT364" s="143"/>
      <c r="CU364" s="143"/>
      <c r="CV364" s="143"/>
      <c r="CW364" s="143"/>
      <c r="CX364" s="143"/>
      <c r="CY364" s="143"/>
      <c r="CZ364" s="143"/>
      <c r="DA364" s="143"/>
      <c r="DB364" s="143"/>
      <c r="DC364" s="143"/>
      <c r="DD364" s="143"/>
      <c r="DE364" s="143"/>
      <c r="DF364" s="143"/>
      <c r="DG364" s="143"/>
      <c r="DH364" s="143"/>
      <c r="DI364" s="143"/>
      <c r="DJ364" s="143"/>
      <c r="DK364" s="143"/>
      <c r="DL364" s="143"/>
      <c r="DM364" s="143"/>
      <c r="DN364" s="143"/>
      <c r="DO364" s="143"/>
      <c r="DP364" s="143"/>
      <c r="DQ364" s="143"/>
      <c r="DR364" s="143"/>
      <c r="DS364" s="143"/>
      <c r="DT364" s="143"/>
      <c r="DU364" s="143"/>
      <c r="DV364" s="143"/>
      <c r="DW364" s="143"/>
      <c r="DX364" s="143"/>
      <c r="DY364" s="143"/>
      <c r="DZ364" s="143"/>
      <c r="EA364" s="143"/>
      <c r="EB364" s="143"/>
      <c r="EC364" s="143"/>
      <c r="ED364" s="143"/>
      <c r="EE364" s="143"/>
      <c r="EF364" s="143"/>
      <c r="EG364" s="143"/>
      <c r="EH364" s="143"/>
      <c r="EI364" s="143"/>
      <c r="EJ364" s="143"/>
      <c r="EK364" s="143"/>
      <c r="EL364" s="143"/>
      <c r="EM364" s="143"/>
      <c r="EN364" s="143"/>
      <c r="EO364" s="143"/>
      <c r="EP364" s="143"/>
      <c r="EQ364" s="143"/>
      <c r="ER364" s="143"/>
      <c r="ES364" s="143"/>
      <c r="ET364" s="143"/>
      <c r="EU364" s="143"/>
      <c r="EV364" s="143"/>
      <c r="EW364" s="143"/>
      <c r="EX364" s="143"/>
      <c r="EY364" s="143"/>
      <c r="EZ364" s="143"/>
      <c r="FA364" s="143"/>
      <c r="FB364" s="143"/>
      <c r="FC364" s="143"/>
    </row>
    <row r="365" spans="1:159" s="73" customFormat="1" ht="46.5">
      <c r="A365" s="74">
        <f>IF(F365&lt;&gt;"",1+MAX($A$2:A364),"")</f>
        <v>293</v>
      </c>
      <c r="B365" s="32"/>
      <c r="C365" s="36"/>
      <c r="D365" s="111" t="s">
        <v>172</v>
      </c>
      <c r="E365" s="36">
        <v>3370</v>
      </c>
      <c r="F365" s="63">
        <v>0.1</v>
      </c>
      <c r="G365" s="64">
        <f t="shared" si="94"/>
        <v>3707.0000000000005</v>
      </c>
      <c r="H365" s="65" t="s">
        <v>37</v>
      </c>
      <c r="I365" s="37">
        <v>0</v>
      </c>
      <c r="J365" s="38">
        <f t="shared" si="87"/>
        <v>0</v>
      </c>
      <c r="K365" s="39">
        <v>0</v>
      </c>
      <c r="L365" s="40">
        <f t="shared" si="88"/>
        <v>0</v>
      </c>
      <c r="M365" s="40">
        <f t="shared" si="89"/>
        <v>0</v>
      </c>
      <c r="N365" s="40">
        <v>0</v>
      </c>
      <c r="O365" s="40">
        <f t="shared" si="90"/>
        <v>0</v>
      </c>
      <c r="P365" s="40">
        <f t="shared" si="91"/>
        <v>0</v>
      </c>
      <c r="Q365" s="30">
        <f t="shared" si="92"/>
        <v>0</v>
      </c>
      <c r="R365" s="145"/>
      <c r="S365" s="145"/>
      <c r="T365" s="145"/>
      <c r="U365" s="145"/>
      <c r="V365" s="145"/>
      <c r="W365" s="145"/>
      <c r="X365" s="145"/>
      <c r="Y365" s="145"/>
      <c r="Z365" s="145"/>
      <c r="AA365" s="145"/>
      <c r="AB365" s="145"/>
      <c r="AC365" s="145"/>
      <c r="AD365" s="145"/>
      <c r="AE365" s="145"/>
      <c r="AF365" s="145"/>
      <c r="AG365" s="145"/>
      <c r="AH365" s="145"/>
      <c r="AI365" s="145"/>
      <c r="AJ365" s="145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  <c r="AU365" s="143"/>
      <c r="AV365" s="143"/>
      <c r="AW365" s="143"/>
      <c r="AX365" s="143"/>
      <c r="AY365" s="143"/>
      <c r="AZ365" s="143"/>
      <c r="BA365" s="143"/>
      <c r="BB365" s="143"/>
      <c r="BC365" s="143"/>
      <c r="BD365" s="143"/>
      <c r="BE365" s="143"/>
      <c r="BF365" s="143"/>
      <c r="BG365" s="143"/>
      <c r="BH365" s="143"/>
      <c r="BI365" s="143"/>
      <c r="BJ365" s="143"/>
      <c r="BK365" s="143"/>
      <c r="BL365" s="143"/>
      <c r="BM365" s="143"/>
      <c r="BN365" s="143"/>
      <c r="BO365" s="143"/>
      <c r="BP365" s="143"/>
      <c r="BQ365" s="143"/>
      <c r="BR365" s="143"/>
      <c r="BS365" s="143"/>
      <c r="BT365" s="143"/>
      <c r="BU365" s="143"/>
      <c r="BV365" s="143"/>
      <c r="BW365" s="143"/>
      <c r="BX365" s="143"/>
      <c r="BY365" s="143"/>
      <c r="BZ365" s="143"/>
      <c r="CA365" s="143"/>
      <c r="CB365" s="143"/>
      <c r="CC365" s="143"/>
      <c r="CD365" s="143"/>
      <c r="CE365" s="143"/>
      <c r="CF365" s="143"/>
      <c r="CG365" s="143"/>
      <c r="CH365" s="143"/>
      <c r="CI365" s="143"/>
      <c r="CJ365" s="143"/>
      <c r="CK365" s="143"/>
      <c r="CL365" s="143"/>
      <c r="CM365" s="143"/>
      <c r="CN365" s="143"/>
      <c r="CO365" s="143"/>
      <c r="CP365" s="143"/>
      <c r="CQ365" s="143"/>
      <c r="CR365" s="143"/>
      <c r="CS365" s="143"/>
      <c r="CT365" s="143"/>
      <c r="CU365" s="143"/>
      <c r="CV365" s="143"/>
      <c r="CW365" s="143"/>
      <c r="CX365" s="143"/>
      <c r="CY365" s="143"/>
      <c r="CZ365" s="143"/>
      <c r="DA365" s="143"/>
      <c r="DB365" s="143"/>
      <c r="DC365" s="143"/>
      <c r="DD365" s="143"/>
      <c r="DE365" s="143"/>
      <c r="DF365" s="143"/>
      <c r="DG365" s="143"/>
      <c r="DH365" s="143"/>
      <c r="DI365" s="143"/>
      <c r="DJ365" s="143"/>
      <c r="DK365" s="143"/>
      <c r="DL365" s="143"/>
      <c r="DM365" s="143"/>
      <c r="DN365" s="143"/>
      <c r="DO365" s="143"/>
      <c r="DP365" s="143"/>
      <c r="DQ365" s="143"/>
      <c r="DR365" s="143"/>
      <c r="DS365" s="143"/>
      <c r="DT365" s="143"/>
      <c r="DU365" s="143"/>
      <c r="DV365" s="143"/>
      <c r="DW365" s="143"/>
      <c r="DX365" s="143"/>
      <c r="DY365" s="143"/>
      <c r="DZ365" s="143"/>
      <c r="EA365" s="143"/>
      <c r="EB365" s="143"/>
      <c r="EC365" s="143"/>
      <c r="ED365" s="143"/>
      <c r="EE365" s="143"/>
      <c r="EF365" s="143"/>
      <c r="EG365" s="143"/>
      <c r="EH365" s="143"/>
      <c r="EI365" s="143"/>
      <c r="EJ365" s="143"/>
      <c r="EK365" s="143"/>
      <c r="EL365" s="143"/>
      <c r="EM365" s="143"/>
      <c r="EN365" s="143"/>
      <c r="EO365" s="143"/>
      <c r="EP365" s="143"/>
      <c r="EQ365" s="143"/>
      <c r="ER365" s="143"/>
      <c r="ES365" s="143"/>
      <c r="ET365" s="143"/>
      <c r="EU365" s="143"/>
      <c r="EV365" s="143"/>
      <c r="EW365" s="143"/>
      <c r="EX365" s="143"/>
      <c r="EY365" s="143"/>
      <c r="EZ365" s="143"/>
      <c r="FA365" s="143"/>
      <c r="FB365" s="143"/>
      <c r="FC365" s="143"/>
    </row>
    <row r="366" spans="1:159" s="73" customFormat="1">
      <c r="A366" s="74" t="str">
        <f>IF(F366&lt;&gt;"",1+MAX($A$2:A365),"")</f>
        <v/>
      </c>
      <c r="B366" s="32"/>
      <c r="C366" s="36"/>
      <c r="D366" s="121"/>
      <c r="E366" s="120"/>
      <c r="F366" s="35"/>
      <c r="G366" s="64"/>
      <c r="H366" s="65"/>
      <c r="I366" s="37">
        <v>0</v>
      </c>
      <c r="J366" s="38">
        <f t="shared" si="87"/>
        <v>0</v>
      </c>
      <c r="K366" s="39">
        <v>0</v>
      </c>
      <c r="L366" s="40">
        <f t="shared" si="88"/>
        <v>0</v>
      </c>
      <c r="M366" s="40">
        <f t="shared" si="89"/>
        <v>0</v>
      </c>
      <c r="N366" s="40">
        <v>0</v>
      </c>
      <c r="O366" s="40">
        <f t="shared" si="90"/>
        <v>0</v>
      </c>
      <c r="P366" s="40">
        <f t="shared" si="91"/>
        <v>0</v>
      </c>
      <c r="Q366" s="30">
        <f t="shared" si="92"/>
        <v>0</v>
      </c>
      <c r="R366" s="145"/>
      <c r="S366" s="145"/>
      <c r="T366" s="145"/>
      <c r="U366" s="145"/>
      <c r="V366" s="145"/>
      <c r="W366" s="145"/>
      <c r="X366" s="145"/>
      <c r="Y366" s="145"/>
      <c r="Z366" s="145"/>
      <c r="AA366" s="145"/>
      <c r="AB366" s="145"/>
      <c r="AC366" s="145"/>
      <c r="AD366" s="145"/>
      <c r="AE366" s="145"/>
      <c r="AF366" s="145"/>
      <c r="AG366" s="145"/>
      <c r="AH366" s="145"/>
      <c r="AI366" s="145"/>
      <c r="AJ366" s="145"/>
      <c r="AK366" s="143"/>
      <c r="AL366" s="143"/>
      <c r="AM366" s="143"/>
      <c r="AN366" s="143"/>
      <c r="AO366" s="143"/>
      <c r="AP366" s="143"/>
      <c r="AQ366" s="143"/>
      <c r="AR366" s="143"/>
      <c r="AS366" s="143"/>
      <c r="AT366" s="143"/>
      <c r="AU366" s="143"/>
      <c r="AV366" s="143"/>
      <c r="AW366" s="143"/>
      <c r="AX366" s="143"/>
      <c r="AY366" s="143"/>
      <c r="AZ366" s="143"/>
      <c r="BA366" s="143"/>
      <c r="BB366" s="143"/>
      <c r="BC366" s="143"/>
      <c r="BD366" s="143"/>
      <c r="BE366" s="143"/>
      <c r="BF366" s="143"/>
      <c r="BG366" s="143"/>
      <c r="BH366" s="143"/>
      <c r="BI366" s="143"/>
      <c r="BJ366" s="143"/>
      <c r="BK366" s="143"/>
      <c r="BL366" s="143"/>
      <c r="BM366" s="143"/>
      <c r="BN366" s="143"/>
      <c r="BO366" s="143"/>
      <c r="BP366" s="143"/>
      <c r="BQ366" s="143"/>
      <c r="BR366" s="143"/>
      <c r="BS366" s="143"/>
      <c r="BT366" s="143"/>
      <c r="BU366" s="143"/>
      <c r="BV366" s="143"/>
      <c r="BW366" s="143"/>
      <c r="BX366" s="143"/>
      <c r="BY366" s="143"/>
      <c r="BZ366" s="143"/>
      <c r="CA366" s="143"/>
      <c r="CB366" s="143"/>
      <c r="CC366" s="143"/>
      <c r="CD366" s="143"/>
      <c r="CE366" s="143"/>
      <c r="CF366" s="143"/>
      <c r="CG366" s="143"/>
      <c r="CH366" s="143"/>
      <c r="CI366" s="143"/>
      <c r="CJ366" s="143"/>
      <c r="CK366" s="143"/>
      <c r="CL366" s="143"/>
      <c r="CM366" s="143"/>
      <c r="CN366" s="143"/>
      <c r="CO366" s="143"/>
      <c r="CP366" s="143"/>
      <c r="CQ366" s="143"/>
      <c r="CR366" s="143"/>
      <c r="CS366" s="143"/>
      <c r="CT366" s="143"/>
      <c r="CU366" s="143"/>
      <c r="CV366" s="143"/>
      <c r="CW366" s="143"/>
      <c r="CX366" s="143"/>
      <c r="CY366" s="143"/>
      <c r="CZ366" s="143"/>
      <c r="DA366" s="143"/>
      <c r="DB366" s="143"/>
      <c r="DC366" s="143"/>
      <c r="DD366" s="143"/>
      <c r="DE366" s="143"/>
      <c r="DF366" s="143"/>
      <c r="DG366" s="143"/>
      <c r="DH366" s="143"/>
      <c r="DI366" s="143"/>
      <c r="DJ366" s="143"/>
      <c r="DK366" s="143"/>
      <c r="DL366" s="143"/>
      <c r="DM366" s="143"/>
      <c r="DN366" s="143"/>
      <c r="DO366" s="143"/>
      <c r="DP366" s="143"/>
      <c r="DQ366" s="143"/>
      <c r="DR366" s="143"/>
      <c r="DS366" s="143"/>
      <c r="DT366" s="143"/>
      <c r="DU366" s="143"/>
      <c r="DV366" s="143"/>
      <c r="DW366" s="143"/>
      <c r="DX366" s="143"/>
      <c r="DY366" s="143"/>
      <c r="DZ366" s="143"/>
      <c r="EA366" s="143"/>
      <c r="EB366" s="143"/>
      <c r="EC366" s="143"/>
      <c r="ED366" s="143"/>
      <c r="EE366" s="143"/>
      <c r="EF366" s="143"/>
      <c r="EG366" s="143"/>
      <c r="EH366" s="143"/>
      <c r="EI366" s="143"/>
      <c r="EJ366" s="143"/>
      <c r="EK366" s="143"/>
      <c r="EL366" s="143"/>
      <c r="EM366" s="143"/>
      <c r="EN366" s="143"/>
      <c r="EO366" s="143"/>
      <c r="EP366" s="143"/>
      <c r="EQ366" s="143"/>
      <c r="ER366" s="143"/>
      <c r="ES366" s="143"/>
      <c r="ET366" s="143"/>
      <c r="EU366" s="143"/>
      <c r="EV366" s="143"/>
      <c r="EW366" s="143"/>
      <c r="EX366" s="143"/>
      <c r="EY366" s="143"/>
      <c r="EZ366" s="143"/>
      <c r="FA366" s="143"/>
      <c r="FB366" s="143"/>
      <c r="FC366" s="143"/>
    </row>
    <row r="367" spans="1:159" s="73" customFormat="1" ht="14.75" customHeight="1">
      <c r="A367" s="74" t="str">
        <f>IF(F367&lt;&gt;"",1+MAX($A$2:A366),"")</f>
        <v/>
      </c>
      <c r="B367" s="32"/>
      <c r="C367" s="36"/>
      <c r="D367" s="69" t="s">
        <v>173</v>
      </c>
      <c r="E367" s="113"/>
      <c r="F367" s="113"/>
      <c r="G367" s="113"/>
      <c r="H367" s="113"/>
      <c r="I367" s="37">
        <v>0</v>
      </c>
      <c r="J367" s="38">
        <f t="shared" si="87"/>
        <v>0</v>
      </c>
      <c r="K367" s="39">
        <v>0</v>
      </c>
      <c r="L367" s="40">
        <f t="shared" si="88"/>
        <v>0</v>
      </c>
      <c r="M367" s="40">
        <f t="shared" si="89"/>
        <v>0</v>
      </c>
      <c r="N367" s="40">
        <v>0</v>
      </c>
      <c r="O367" s="40">
        <f t="shared" si="90"/>
        <v>0</v>
      </c>
      <c r="P367" s="40">
        <f t="shared" si="91"/>
        <v>0</v>
      </c>
      <c r="Q367" s="30">
        <f t="shared" si="92"/>
        <v>0</v>
      </c>
      <c r="R367" s="145"/>
      <c r="S367" s="145"/>
      <c r="T367" s="145"/>
      <c r="U367" s="145"/>
      <c r="V367" s="145"/>
      <c r="W367" s="145"/>
      <c r="X367" s="145"/>
      <c r="Y367" s="145"/>
      <c r="Z367" s="145"/>
      <c r="AA367" s="145"/>
      <c r="AB367" s="145"/>
      <c r="AC367" s="145"/>
      <c r="AD367" s="145"/>
      <c r="AE367" s="145"/>
      <c r="AF367" s="145"/>
      <c r="AG367" s="145"/>
      <c r="AH367" s="145"/>
      <c r="AI367" s="145"/>
      <c r="AJ367" s="145"/>
      <c r="AK367" s="143"/>
      <c r="AL367" s="143"/>
      <c r="AM367" s="143"/>
      <c r="AN367" s="143"/>
      <c r="AO367" s="143"/>
      <c r="AP367" s="143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  <c r="BA367" s="143"/>
      <c r="BB367" s="143"/>
      <c r="BC367" s="143"/>
      <c r="BD367" s="143"/>
      <c r="BE367" s="143"/>
      <c r="BF367" s="143"/>
      <c r="BG367" s="143"/>
      <c r="BH367" s="143"/>
      <c r="BI367" s="143"/>
      <c r="BJ367" s="143"/>
      <c r="BK367" s="143"/>
      <c r="BL367" s="143"/>
      <c r="BM367" s="143"/>
      <c r="BN367" s="143"/>
      <c r="BO367" s="143"/>
      <c r="BP367" s="143"/>
      <c r="BQ367" s="143"/>
      <c r="BR367" s="143"/>
      <c r="BS367" s="143"/>
      <c r="BT367" s="143"/>
      <c r="BU367" s="143"/>
      <c r="BV367" s="143"/>
      <c r="BW367" s="143"/>
      <c r="BX367" s="143"/>
      <c r="BY367" s="143"/>
      <c r="BZ367" s="143"/>
      <c r="CA367" s="143"/>
      <c r="CB367" s="143"/>
      <c r="CC367" s="143"/>
      <c r="CD367" s="143"/>
      <c r="CE367" s="143"/>
      <c r="CF367" s="143"/>
      <c r="CG367" s="143"/>
      <c r="CH367" s="143"/>
      <c r="CI367" s="143"/>
      <c r="CJ367" s="143"/>
      <c r="CK367" s="143"/>
      <c r="CL367" s="143"/>
      <c r="CM367" s="143"/>
      <c r="CN367" s="143"/>
      <c r="CO367" s="143"/>
      <c r="CP367" s="143"/>
      <c r="CQ367" s="143"/>
      <c r="CR367" s="143"/>
      <c r="CS367" s="143"/>
      <c r="CT367" s="143"/>
      <c r="CU367" s="143"/>
      <c r="CV367" s="143"/>
      <c r="CW367" s="143"/>
      <c r="CX367" s="143"/>
      <c r="CY367" s="143"/>
      <c r="CZ367" s="143"/>
      <c r="DA367" s="143"/>
      <c r="DB367" s="143"/>
      <c r="DC367" s="143"/>
      <c r="DD367" s="143"/>
      <c r="DE367" s="143"/>
      <c r="DF367" s="143"/>
      <c r="DG367" s="143"/>
      <c r="DH367" s="143"/>
      <c r="DI367" s="143"/>
      <c r="DJ367" s="143"/>
      <c r="DK367" s="143"/>
      <c r="DL367" s="143"/>
      <c r="DM367" s="143"/>
      <c r="DN367" s="143"/>
      <c r="DO367" s="143"/>
      <c r="DP367" s="143"/>
      <c r="DQ367" s="143"/>
      <c r="DR367" s="143"/>
      <c r="DS367" s="143"/>
      <c r="DT367" s="143"/>
      <c r="DU367" s="143"/>
      <c r="DV367" s="143"/>
      <c r="DW367" s="143"/>
      <c r="DX367" s="143"/>
      <c r="DY367" s="143"/>
      <c r="DZ367" s="143"/>
      <c r="EA367" s="143"/>
      <c r="EB367" s="143"/>
      <c r="EC367" s="143"/>
      <c r="ED367" s="143"/>
      <c r="EE367" s="143"/>
      <c r="EF367" s="143"/>
      <c r="EG367" s="143"/>
      <c r="EH367" s="143"/>
      <c r="EI367" s="143"/>
      <c r="EJ367" s="143"/>
      <c r="EK367" s="143"/>
      <c r="EL367" s="143"/>
      <c r="EM367" s="143"/>
      <c r="EN367" s="143"/>
      <c r="EO367" s="143"/>
      <c r="EP367" s="143"/>
      <c r="EQ367" s="143"/>
      <c r="ER367" s="143"/>
      <c r="ES367" s="143"/>
      <c r="ET367" s="143"/>
      <c r="EU367" s="143"/>
      <c r="EV367" s="143"/>
      <c r="EW367" s="143"/>
      <c r="EX367" s="143"/>
      <c r="EY367" s="143"/>
      <c r="EZ367" s="143"/>
      <c r="FA367" s="143"/>
      <c r="FB367" s="143"/>
      <c r="FC367" s="143"/>
    </row>
    <row r="368" spans="1:159" s="73" customFormat="1">
      <c r="A368" s="74">
        <f>IF(F368&lt;&gt;"",1+MAX($A$2:A367),"")</f>
        <v>294</v>
      </c>
      <c r="B368" s="32"/>
      <c r="C368" s="65"/>
      <c r="D368" s="33" t="s">
        <v>174</v>
      </c>
      <c r="E368" s="36">
        <v>730</v>
      </c>
      <c r="F368" s="63">
        <v>0.1</v>
      </c>
      <c r="G368" s="64">
        <f t="shared" ref="G368:G374" si="95">E368*(1+F368)</f>
        <v>803.00000000000011</v>
      </c>
      <c r="H368" s="65" t="s">
        <v>37</v>
      </c>
      <c r="I368" s="37">
        <v>0</v>
      </c>
      <c r="J368" s="38">
        <f t="shared" si="87"/>
        <v>0</v>
      </c>
      <c r="K368" s="39">
        <v>0</v>
      </c>
      <c r="L368" s="40">
        <f t="shared" si="88"/>
        <v>0</v>
      </c>
      <c r="M368" s="40">
        <f t="shared" si="89"/>
        <v>0</v>
      </c>
      <c r="N368" s="40">
        <v>0</v>
      </c>
      <c r="O368" s="40">
        <f t="shared" si="90"/>
        <v>0</v>
      </c>
      <c r="P368" s="40">
        <f t="shared" si="91"/>
        <v>0</v>
      </c>
      <c r="Q368" s="30">
        <f t="shared" si="92"/>
        <v>0</v>
      </c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3"/>
      <c r="AP368" s="143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3"/>
      <c r="BB368" s="143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3"/>
      <c r="BN368" s="143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3"/>
      <c r="BZ368" s="143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3"/>
      <c r="CM368" s="143"/>
      <c r="CN368" s="143"/>
      <c r="CO368" s="143"/>
      <c r="CP368" s="143"/>
      <c r="CQ368" s="143"/>
      <c r="CR368" s="143"/>
      <c r="CS368" s="143"/>
      <c r="CT368" s="143"/>
      <c r="CU368" s="143"/>
      <c r="CV368" s="143"/>
      <c r="CW368" s="143"/>
      <c r="CX368" s="143"/>
      <c r="CY368" s="143"/>
      <c r="CZ368" s="143"/>
      <c r="DA368" s="143"/>
      <c r="DB368" s="143"/>
      <c r="DC368" s="143"/>
      <c r="DD368" s="143"/>
      <c r="DE368" s="143"/>
      <c r="DF368" s="143"/>
      <c r="DG368" s="143"/>
      <c r="DH368" s="143"/>
      <c r="DI368" s="143"/>
      <c r="DJ368" s="143"/>
      <c r="DK368" s="143"/>
      <c r="DL368" s="143"/>
      <c r="DM368" s="143"/>
      <c r="DN368" s="143"/>
      <c r="DO368" s="143"/>
      <c r="DP368" s="143"/>
      <c r="DQ368" s="143"/>
      <c r="DR368" s="143"/>
      <c r="DS368" s="143"/>
      <c r="DT368" s="143"/>
      <c r="DU368" s="143"/>
      <c r="DV368" s="143"/>
      <c r="DW368" s="143"/>
      <c r="DX368" s="143"/>
      <c r="DY368" s="143"/>
      <c r="DZ368" s="143"/>
      <c r="EA368" s="143"/>
      <c r="EB368" s="143"/>
      <c r="EC368" s="143"/>
      <c r="ED368" s="143"/>
      <c r="EE368" s="143"/>
      <c r="EF368" s="143"/>
      <c r="EG368" s="143"/>
      <c r="EH368" s="143"/>
      <c r="EI368" s="143"/>
      <c r="EJ368" s="143"/>
      <c r="EK368" s="143"/>
      <c r="EL368" s="143"/>
      <c r="EM368" s="143"/>
      <c r="EN368" s="143"/>
      <c r="EO368" s="143"/>
      <c r="EP368" s="143"/>
      <c r="EQ368" s="143"/>
      <c r="ER368" s="143"/>
      <c r="ES368" s="143"/>
      <c r="ET368" s="143"/>
      <c r="EU368" s="143"/>
      <c r="EV368" s="143"/>
      <c r="EW368" s="143"/>
      <c r="EX368" s="143"/>
      <c r="EY368" s="143"/>
      <c r="EZ368" s="143"/>
      <c r="FA368" s="143"/>
      <c r="FB368" s="143"/>
      <c r="FC368" s="143"/>
    </row>
    <row r="369" spans="1:159" s="73" customFormat="1" ht="62">
      <c r="A369" s="74">
        <f>IF(F369&lt;&gt;"",1+MAX($A$2:A368),"")</f>
        <v>295</v>
      </c>
      <c r="B369" s="32"/>
      <c r="C369" s="65"/>
      <c r="D369" s="111" t="s">
        <v>175</v>
      </c>
      <c r="E369" s="36">
        <v>3921</v>
      </c>
      <c r="F369" s="63">
        <v>0.1</v>
      </c>
      <c r="G369" s="64">
        <f t="shared" si="95"/>
        <v>4313.1000000000004</v>
      </c>
      <c r="H369" s="65" t="s">
        <v>37</v>
      </c>
      <c r="I369" s="37">
        <v>0</v>
      </c>
      <c r="J369" s="38">
        <f t="shared" si="87"/>
        <v>0</v>
      </c>
      <c r="K369" s="39">
        <v>0</v>
      </c>
      <c r="L369" s="40">
        <f t="shared" si="88"/>
        <v>0</v>
      </c>
      <c r="M369" s="40">
        <f t="shared" si="89"/>
        <v>0</v>
      </c>
      <c r="N369" s="40">
        <v>0</v>
      </c>
      <c r="O369" s="40">
        <f t="shared" si="90"/>
        <v>0</v>
      </c>
      <c r="P369" s="40">
        <f t="shared" si="91"/>
        <v>0</v>
      </c>
      <c r="Q369" s="30">
        <f t="shared" si="92"/>
        <v>0</v>
      </c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  <c r="AC369" s="143"/>
      <c r="AD369" s="143"/>
      <c r="AE369" s="143"/>
      <c r="AF369" s="143"/>
      <c r="AG369" s="143"/>
      <c r="AH369" s="143"/>
      <c r="AI369" s="143"/>
      <c r="AJ369" s="143"/>
      <c r="AK369" s="143"/>
      <c r="AL369" s="143"/>
      <c r="AM369" s="143"/>
      <c r="AN369" s="143"/>
      <c r="AO369" s="143"/>
      <c r="AP369" s="143"/>
      <c r="AQ369" s="143"/>
      <c r="AR369" s="143"/>
      <c r="AS369" s="143"/>
      <c r="AT369" s="143"/>
      <c r="AU369" s="143"/>
      <c r="AV369" s="143"/>
      <c r="AW369" s="143"/>
      <c r="AX369" s="143"/>
      <c r="AY369" s="143"/>
      <c r="AZ369" s="143"/>
      <c r="BA369" s="143"/>
      <c r="BB369" s="143"/>
      <c r="BC369" s="143"/>
      <c r="BD369" s="143"/>
      <c r="BE369" s="143"/>
      <c r="BF369" s="143"/>
      <c r="BG369" s="143"/>
      <c r="BH369" s="143"/>
      <c r="BI369" s="143"/>
      <c r="BJ369" s="143"/>
      <c r="BK369" s="143"/>
      <c r="BL369" s="143"/>
      <c r="BM369" s="143"/>
      <c r="BN369" s="143"/>
      <c r="BO369" s="143"/>
      <c r="BP369" s="143"/>
      <c r="BQ369" s="143"/>
      <c r="BR369" s="143"/>
      <c r="BS369" s="143"/>
      <c r="BT369" s="143"/>
      <c r="BU369" s="143"/>
      <c r="BV369" s="143"/>
      <c r="BW369" s="143"/>
      <c r="BX369" s="143"/>
      <c r="BY369" s="143"/>
      <c r="BZ369" s="143"/>
      <c r="CA369" s="143"/>
      <c r="CB369" s="143"/>
      <c r="CC369" s="143"/>
      <c r="CD369" s="143"/>
      <c r="CE369" s="143"/>
      <c r="CF369" s="143"/>
      <c r="CG369" s="143"/>
      <c r="CH369" s="143"/>
      <c r="CI369" s="143"/>
      <c r="CJ369" s="143"/>
      <c r="CK369" s="143"/>
      <c r="CL369" s="143"/>
      <c r="CM369" s="143"/>
      <c r="CN369" s="143"/>
      <c r="CO369" s="143"/>
      <c r="CP369" s="143"/>
      <c r="CQ369" s="143"/>
      <c r="CR369" s="143"/>
      <c r="CS369" s="143"/>
      <c r="CT369" s="143"/>
      <c r="CU369" s="143"/>
      <c r="CV369" s="143"/>
      <c r="CW369" s="143"/>
      <c r="CX369" s="143"/>
      <c r="CY369" s="143"/>
      <c r="CZ369" s="143"/>
      <c r="DA369" s="143"/>
      <c r="DB369" s="143"/>
      <c r="DC369" s="143"/>
      <c r="DD369" s="143"/>
      <c r="DE369" s="143"/>
      <c r="DF369" s="143"/>
      <c r="DG369" s="143"/>
      <c r="DH369" s="143"/>
      <c r="DI369" s="143"/>
      <c r="DJ369" s="143"/>
      <c r="DK369" s="143"/>
      <c r="DL369" s="143"/>
      <c r="DM369" s="143"/>
      <c r="DN369" s="143"/>
      <c r="DO369" s="143"/>
      <c r="DP369" s="143"/>
      <c r="DQ369" s="143"/>
      <c r="DR369" s="143"/>
      <c r="DS369" s="143"/>
      <c r="DT369" s="143"/>
      <c r="DU369" s="143"/>
      <c r="DV369" s="143"/>
      <c r="DW369" s="143"/>
      <c r="DX369" s="143"/>
      <c r="DY369" s="143"/>
      <c r="DZ369" s="143"/>
      <c r="EA369" s="143"/>
      <c r="EB369" s="143"/>
      <c r="EC369" s="143"/>
      <c r="ED369" s="143"/>
      <c r="EE369" s="143"/>
      <c r="EF369" s="143"/>
      <c r="EG369" s="143"/>
      <c r="EH369" s="143"/>
      <c r="EI369" s="143"/>
      <c r="EJ369" s="143"/>
      <c r="EK369" s="143"/>
      <c r="EL369" s="143"/>
      <c r="EM369" s="143"/>
      <c r="EN369" s="143"/>
      <c r="EO369" s="143"/>
      <c r="EP369" s="143"/>
      <c r="EQ369" s="143"/>
      <c r="ER369" s="143"/>
      <c r="ES369" s="143"/>
      <c r="ET369" s="143"/>
      <c r="EU369" s="143"/>
      <c r="EV369" s="143"/>
      <c r="EW369" s="143"/>
      <c r="EX369" s="143"/>
      <c r="EY369" s="143"/>
      <c r="EZ369" s="143"/>
      <c r="FA369" s="143"/>
      <c r="FB369" s="143"/>
      <c r="FC369" s="143"/>
    </row>
    <row r="370" spans="1:159" s="73" customFormat="1" ht="77.5">
      <c r="A370" s="74">
        <f>IF(F370&lt;&gt;"",1+MAX($A$2:A369),"")</f>
        <v>296</v>
      </c>
      <c r="B370" s="32"/>
      <c r="C370" s="65"/>
      <c r="D370" s="111" t="s">
        <v>176</v>
      </c>
      <c r="E370" s="36">
        <v>99</v>
      </c>
      <c r="F370" s="63">
        <v>0.1</v>
      </c>
      <c r="G370" s="64">
        <f t="shared" si="95"/>
        <v>108.9</v>
      </c>
      <c r="H370" s="65" t="s">
        <v>37</v>
      </c>
      <c r="I370" s="37">
        <v>0</v>
      </c>
      <c r="J370" s="38">
        <f t="shared" si="87"/>
        <v>0</v>
      </c>
      <c r="K370" s="39">
        <v>0</v>
      </c>
      <c r="L370" s="40">
        <f t="shared" si="88"/>
        <v>0</v>
      </c>
      <c r="M370" s="40">
        <f t="shared" si="89"/>
        <v>0</v>
      </c>
      <c r="N370" s="40">
        <v>0</v>
      </c>
      <c r="O370" s="40">
        <f t="shared" si="90"/>
        <v>0</v>
      </c>
      <c r="P370" s="40">
        <f t="shared" si="91"/>
        <v>0</v>
      </c>
      <c r="Q370" s="30">
        <f t="shared" si="92"/>
        <v>0</v>
      </c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  <c r="AC370" s="143"/>
      <c r="AD370" s="143"/>
      <c r="AE370" s="143"/>
      <c r="AF370" s="143"/>
      <c r="AG370" s="143"/>
      <c r="AH370" s="143"/>
      <c r="AI370" s="143"/>
      <c r="AJ370" s="143"/>
      <c r="AK370" s="143"/>
      <c r="AL370" s="143"/>
      <c r="AM370" s="143"/>
      <c r="AN370" s="143"/>
      <c r="AO370" s="143"/>
      <c r="AP370" s="143"/>
      <c r="AQ370" s="143"/>
      <c r="AR370" s="143"/>
      <c r="AS370" s="143"/>
      <c r="AT370" s="143"/>
      <c r="AU370" s="143"/>
      <c r="AV370" s="143"/>
      <c r="AW370" s="143"/>
      <c r="AX370" s="143"/>
      <c r="AY370" s="143"/>
      <c r="AZ370" s="143"/>
      <c r="BA370" s="143"/>
      <c r="BB370" s="143"/>
      <c r="BC370" s="143"/>
      <c r="BD370" s="143"/>
      <c r="BE370" s="143"/>
      <c r="BF370" s="143"/>
      <c r="BG370" s="143"/>
      <c r="BH370" s="143"/>
      <c r="BI370" s="143"/>
      <c r="BJ370" s="143"/>
      <c r="BK370" s="143"/>
      <c r="BL370" s="143"/>
      <c r="BM370" s="143"/>
      <c r="BN370" s="143"/>
      <c r="BO370" s="143"/>
      <c r="BP370" s="143"/>
      <c r="BQ370" s="143"/>
      <c r="BR370" s="143"/>
      <c r="BS370" s="143"/>
      <c r="BT370" s="143"/>
      <c r="BU370" s="143"/>
      <c r="BV370" s="143"/>
      <c r="BW370" s="143"/>
      <c r="BX370" s="143"/>
      <c r="BY370" s="143"/>
      <c r="BZ370" s="143"/>
      <c r="CA370" s="143"/>
      <c r="CB370" s="143"/>
      <c r="CC370" s="143"/>
      <c r="CD370" s="143"/>
      <c r="CE370" s="143"/>
      <c r="CF370" s="143"/>
      <c r="CG370" s="143"/>
      <c r="CH370" s="143"/>
      <c r="CI370" s="143"/>
      <c r="CJ370" s="143"/>
      <c r="CK370" s="143"/>
      <c r="CL370" s="143"/>
      <c r="CM370" s="143"/>
      <c r="CN370" s="143"/>
      <c r="CO370" s="143"/>
      <c r="CP370" s="143"/>
      <c r="CQ370" s="143"/>
      <c r="CR370" s="143"/>
      <c r="CS370" s="143"/>
      <c r="CT370" s="143"/>
      <c r="CU370" s="143"/>
      <c r="CV370" s="143"/>
      <c r="CW370" s="143"/>
      <c r="CX370" s="143"/>
      <c r="CY370" s="143"/>
      <c r="CZ370" s="143"/>
      <c r="DA370" s="143"/>
      <c r="DB370" s="143"/>
      <c r="DC370" s="143"/>
      <c r="DD370" s="143"/>
      <c r="DE370" s="143"/>
      <c r="DF370" s="143"/>
      <c r="DG370" s="143"/>
      <c r="DH370" s="143"/>
      <c r="DI370" s="143"/>
      <c r="DJ370" s="143"/>
      <c r="DK370" s="143"/>
      <c r="DL370" s="143"/>
      <c r="DM370" s="143"/>
      <c r="DN370" s="143"/>
      <c r="DO370" s="143"/>
      <c r="DP370" s="143"/>
      <c r="DQ370" s="143"/>
      <c r="DR370" s="143"/>
      <c r="DS370" s="143"/>
      <c r="DT370" s="143"/>
      <c r="DU370" s="143"/>
      <c r="DV370" s="143"/>
      <c r="DW370" s="143"/>
      <c r="DX370" s="143"/>
      <c r="DY370" s="143"/>
      <c r="DZ370" s="143"/>
      <c r="EA370" s="143"/>
      <c r="EB370" s="143"/>
      <c r="EC370" s="143"/>
      <c r="ED370" s="143"/>
      <c r="EE370" s="143"/>
      <c r="EF370" s="143"/>
      <c r="EG370" s="143"/>
      <c r="EH370" s="143"/>
      <c r="EI370" s="143"/>
      <c r="EJ370" s="143"/>
      <c r="EK370" s="143"/>
      <c r="EL370" s="143"/>
      <c r="EM370" s="143"/>
      <c r="EN370" s="143"/>
      <c r="EO370" s="143"/>
      <c r="EP370" s="143"/>
      <c r="EQ370" s="143"/>
      <c r="ER370" s="143"/>
      <c r="ES370" s="143"/>
      <c r="ET370" s="143"/>
      <c r="EU370" s="143"/>
      <c r="EV370" s="143"/>
      <c r="EW370" s="143"/>
      <c r="EX370" s="143"/>
      <c r="EY370" s="143"/>
      <c r="EZ370" s="143"/>
      <c r="FA370" s="143"/>
      <c r="FB370" s="143"/>
      <c r="FC370" s="143"/>
    </row>
    <row r="371" spans="1:159" s="73" customFormat="1" ht="62">
      <c r="A371" s="74">
        <f>IF(F371&lt;&gt;"",1+MAX($A$2:A370),"")</f>
        <v>297</v>
      </c>
      <c r="B371" s="32"/>
      <c r="C371" s="65"/>
      <c r="D371" s="111" t="s">
        <v>177</v>
      </c>
      <c r="E371" s="36">
        <v>459.3</v>
      </c>
      <c r="F371" s="63">
        <v>0.1</v>
      </c>
      <c r="G371" s="64">
        <f t="shared" si="95"/>
        <v>505.23000000000008</v>
      </c>
      <c r="H371" s="65" t="s">
        <v>37</v>
      </c>
      <c r="I371" s="37">
        <v>0</v>
      </c>
      <c r="J371" s="38">
        <f t="shared" si="87"/>
        <v>0</v>
      </c>
      <c r="K371" s="39">
        <v>0</v>
      </c>
      <c r="L371" s="40">
        <f t="shared" si="88"/>
        <v>0</v>
      </c>
      <c r="M371" s="40">
        <f t="shared" si="89"/>
        <v>0</v>
      </c>
      <c r="N371" s="40">
        <v>0</v>
      </c>
      <c r="O371" s="40">
        <f t="shared" si="90"/>
        <v>0</v>
      </c>
      <c r="P371" s="40">
        <f t="shared" si="91"/>
        <v>0</v>
      </c>
      <c r="Q371" s="30">
        <f t="shared" si="92"/>
        <v>0</v>
      </c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  <c r="AC371" s="143"/>
      <c r="AD371" s="143"/>
      <c r="AE371" s="143"/>
      <c r="AF371" s="143"/>
      <c r="AG371" s="143"/>
      <c r="AH371" s="143"/>
      <c r="AI371" s="143"/>
      <c r="AJ371" s="143"/>
      <c r="AK371" s="143"/>
      <c r="AL371" s="143"/>
      <c r="AM371" s="143"/>
      <c r="AN371" s="143"/>
      <c r="AO371" s="143"/>
      <c r="AP371" s="143"/>
      <c r="AQ371" s="143"/>
      <c r="AR371" s="143"/>
      <c r="AS371" s="143"/>
      <c r="AT371" s="143"/>
      <c r="AU371" s="143"/>
      <c r="AV371" s="143"/>
      <c r="AW371" s="143"/>
      <c r="AX371" s="143"/>
      <c r="AY371" s="143"/>
      <c r="AZ371" s="143"/>
      <c r="BA371" s="143"/>
      <c r="BB371" s="143"/>
      <c r="BC371" s="143"/>
      <c r="BD371" s="143"/>
      <c r="BE371" s="143"/>
      <c r="BF371" s="143"/>
      <c r="BG371" s="143"/>
      <c r="BH371" s="143"/>
      <c r="BI371" s="143"/>
      <c r="BJ371" s="143"/>
      <c r="BK371" s="143"/>
      <c r="BL371" s="143"/>
      <c r="BM371" s="143"/>
      <c r="BN371" s="143"/>
      <c r="BO371" s="143"/>
      <c r="BP371" s="143"/>
      <c r="BQ371" s="143"/>
      <c r="BR371" s="143"/>
      <c r="BS371" s="143"/>
      <c r="BT371" s="143"/>
      <c r="BU371" s="143"/>
      <c r="BV371" s="143"/>
      <c r="BW371" s="143"/>
      <c r="BX371" s="143"/>
      <c r="BY371" s="143"/>
      <c r="BZ371" s="143"/>
      <c r="CA371" s="143"/>
      <c r="CB371" s="143"/>
      <c r="CC371" s="143"/>
      <c r="CD371" s="143"/>
      <c r="CE371" s="143"/>
      <c r="CF371" s="143"/>
      <c r="CG371" s="143"/>
      <c r="CH371" s="143"/>
      <c r="CI371" s="143"/>
      <c r="CJ371" s="143"/>
      <c r="CK371" s="143"/>
      <c r="CL371" s="143"/>
      <c r="CM371" s="143"/>
      <c r="CN371" s="143"/>
      <c r="CO371" s="143"/>
      <c r="CP371" s="143"/>
      <c r="CQ371" s="143"/>
      <c r="CR371" s="143"/>
      <c r="CS371" s="143"/>
      <c r="CT371" s="143"/>
      <c r="CU371" s="143"/>
      <c r="CV371" s="143"/>
      <c r="CW371" s="143"/>
      <c r="CX371" s="143"/>
      <c r="CY371" s="143"/>
      <c r="CZ371" s="143"/>
      <c r="DA371" s="143"/>
      <c r="DB371" s="143"/>
      <c r="DC371" s="143"/>
      <c r="DD371" s="143"/>
      <c r="DE371" s="143"/>
      <c r="DF371" s="143"/>
      <c r="DG371" s="143"/>
      <c r="DH371" s="143"/>
      <c r="DI371" s="143"/>
      <c r="DJ371" s="143"/>
      <c r="DK371" s="143"/>
      <c r="DL371" s="143"/>
      <c r="DM371" s="143"/>
      <c r="DN371" s="143"/>
      <c r="DO371" s="143"/>
      <c r="DP371" s="143"/>
      <c r="DQ371" s="143"/>
      <c r="DR371" s="143"/>
      <c r="DS371" s="143"/>
      <c r="DT371" s="143"/>
      <c r="DU371" s="143"/>
      <c r="DV371" s="143"/>
      <c r="DW371" s="143"/>
      <c r="DX371" s="143"/>
      <c r="DY371" s="143"/>
      <c r="DZ371" s="143"/>
      <c r="EA371" s="143"/>
      <c r="EB371" s="143"/>
      <c r="EC371" s="143"/>
      <c r="ED371" s="143"/>
      <c r="EE371" s="143"/>
      <c r="EF371" s="143"/>
      <c r="EG371" s="143"/>
      <c r="EH371" s="143"/>
      <c r="EI371" s="143"/>
      <c r="EJ371" s="143"/>
      <c r="EK371" s="143"/>
      <c r="EL371" s="143"/>
      <c r="EM371" s="143"/>
      <c r="EN371" s="143"/>
      <c r="EO371" s="143"/>
      <c r="EP371" s="143"/>
      <c r="EQ371" s="143"/>
      <c r="ER371" s="143"/>
      <c r="ES371" s="143"/>
      <c r="ET371" s="143"/>
      <c r="EU371" s="143"/>
      <c r="EV371" s="143"/>
      <c r="EW371" s="143"/>
      <c r="EX371" s="143"/>
      <c r="EY371" s="143"/>
      <c r="EZ371" s="143"/>
      <c r="FA371" s="143"/>
      <c r="FB371" s="143"/>
      <c r="FC371" s="143"/>
    </row>
    <row r="372" spans="1:159" s="73" customFormat="1" ht="62">
      <c r="A372" s="74">
        <f>IF(F372&lt;&gt;"",1+MAX($A$2:A371),"")</f>
        <v>298</v>
      </c>
      <c r="B372" s="32"/>
      <c r="C372" s="65"/>
      <c r="D372" s="111" t="s">
        <v>178</v>
      </c>
      <c r="E372" s="36">
        <v>454.92</v>
      </c>
      <c r="F372" s="63">
        <v>0.1</v>
      </c>
      <c r="G372" s="64">
        <f>E372*(1+F372)</f>
        <v>500.41200000000003</v>
      </c>
      <c r="H372" s="65" t="s">
        <v>37</v>
      </c>
      <c r="I372" s="37">
        <v>0</v>
      </c>
      <c r="J372" s="38">
        <f t="shared" si="87"/>
        <v>0</v>
      </c>
      <c r="K372" s="39">
        <v>0</v>
      </c>
      <c r="L372" s="40">
        <f t="shared" si="88"/>
        <v>0</v>
      </c>
      <c r="M372" s="40">
        <f t="shared" si="89"/>
        <v>0</v>
      </c>
      <c r="N372" s="40">
        <v>0</v>
      </c>
      <c r="O372" s="40">
        <f t="shared" si="90"/>
        <v>0</v>
      </c>
      <c r="P372" s="40">
        <f t="shared" si="91"/>
        <v>0</v>
      </c>
      <c r="Q372" s="30">
        <f t="shared" si="92"/>
        <v>0</v>
      </c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  <c r="AG372" s="143"/>
      <c r="AH372" s="143"/>
      <c r="AI372" s="143"/>
      <c r="AJ372" s="143"/>
      <c r="AK372" s="143"/>
      <c r="AL372" s="143"/>
      <c r="AM372" s="143"/>
      <c r="AN372" s="143"/>
      <c r="AO372" s="143"/>
      <c r="AP372" s="143"/>
      <c r="AQ372" s="143"/>
      <c r="AR372" s="143"/>
      <c r="AS372" s="143"/>
      <c r="AT372" s="143"/>
      <c r="AU372" s="143"/>
      <c r="AV372" s="143"/>
      <c r="AW372" s="143"/>
      <c r="AX372" s="143"/>
      <c r="AY372" s="143"/>
      <c r="AZ372" s="143"/>
      <c r="BA372" s="143"/>
      <c r="BB372" s="143"/>
      <c r="BC372" s="143"/>
      <c r="BD372" s="143"/>
      <c r="BE372" s="143"/>
      <c r="BF372" s="143"/>
      <c r="BG372" s="143"/>
      <c r="BH372" s="143"/>
      <c r="BI372" s="143"/>
      <c r="BJ372" s="143"/>
      <c r="BK372" s="143"/>
      <c r="BL372" s="143"/>
      <c r="BM372" s="143"/>
      <c r="BN372" s="143"/>
      <c r="BO372" s="143"/>
      <c r="BP372" s="143"/>
      <c r="BQ372" s="143"/>
      <c r="BR372" s="143"/>
      <c r="BS372" s="143"/>
      <c r="BT372" s="143"/>
      <c r="BU372" s="143"/>
      <c r="BV372" s="143"/>
      <c r="BW372" s="143"/>
      <c r="BX372" s="143"/>
      <c r="BY372" s="143"/>
      <c r="BZ372" s="143"/>
      <c r="CA372" s="143"/>
      <c r="CB372" s="143"/>
      <c r="CC372" s="143"/>
      <c r="CD372" s="143"/>
      <c r="CE372" s="143"/>
      <c r="CF372" s="143"/>
      <c r="CG372" s="143"/>
      <c r="CH372" s="143"/>
      <c r="CI372" s="143"/>
      <c r="CJ372" s="143"/>
      <c r="CK372" s="143"/>
      <c r="CL372" s="143"/>
      <c r="CM372" s="143"/>
      <c r="CN372" s="143"/>
      <c r="CO372" s="143"/>
      <c r="CP372" s="143"/>
      <c r="CQ372" s="143"/>
      <c r="CR372" s="143"/>
      <c r="CS372" s="143"/>
      <c r="CT372" s="143"/>
      <c r="CU372" s="143"/>
      <c r="CV372" s="143"/>
      <c r="CW372" s="143"/>
      <c r="CX372" s="143"/>
      <c r="CY372" s="143"/>
      <c r="CZ372" s="143"/>
      <c r="DA372" s="143"/>
      <c r="DB372" s="143"/>
      <c r="DC372" s="143"/>
      <c r="DD372" s="143"/>
      <c r="DE372" s="143"/>
      <c r="DF372" s="143"/>
      <c r="DG372" s="143"/>
      <c r="DH372" s="143"/>
      <c r="DI372" s="143"/>
      <c r="DJ372" s="143"/>
      <c r="DK372" s="143"/>
      <c r="DL372" s="143"/>
      <c r="DM372" s="143"/>
      <c r="DN372" s="143"/>
      <c r="DO372" s="143"/>
      <c r="DP372" s="143"/>
      <c r="DQ372" s="143"/>
      <c r="DR372" s="143"/>
      <c r="DS372" s="143"/>
      <c r="DT372" s="143"/>
      <c r="DU372" s="143"/>
      <c r="DV372" s="143"/>
      <c r="DW372" s="143"/>
      <c r="DX372" s="143"/>
      <c r="DY372" s="143"/>
      <c r="DZ372" s="143"/>
      <c r="EA372" s="143"/>
      <c r="EB372" s="143"/>
      <c r="EC372" s="143"/>
      <c r="ED372" s="143"/>
      <c r="EE372" s="143"/>
      <c r="EF372" s="143"/>
      <c r="EG372" s="143"/>
      <c r="EH372" s="143"/>
      <c r="EI372" s="143"/>
      <c r="EJ372" s="143"/>
      <c r="EK372" s="143"/>
      <c r="EL372" s="143"/>
      <c r="EM372" s="143"/>
      <c r="EN372" s="143"/>
      <c r="EO372" s="143"/>
      <c r="EP372" s="143"/>
      <c r="EQ372" s="143"/>
      <c r="ER372" s="143"/>
      <c r="ES372" s="143"/>
      <c r="ET372" s="143"/>
      <c r="EU372" s="143"/>
      <c r="EV372" s="143"/>
      <c r="EW372" s="143"/>
      <c r="EX372" s="143"/>
      <c r="EY372" s="143"/>
      <c r="EZ372" s="143"/>
      <c r="FA372" s="143"/>
      <c r="FB372" s="143"/>
      <c r="FC372" s="143"/>
    </row>
    <row r="373" spans="1:159" ht="46.5">
      <c r="A373" s="47">
        <f>IF(F373&lt;&gt;"",1+MAX($A$2:A372),"")</f>
        <v>299</v>
      </c>
      <c r="B373" s="56"/>
      <c r="C373" s="57"/>
      <c r="D373" s="112" t="s">
        <v>103</v>
      </c>
      <c r="E373" s="36">
        <v>220</v>
      </c>
      <c r="F373" s="35">
        <v>0.1</v>
      </c>
      <c r="G373" s="36">
        <f>(F373*E373)+E373</f>
        <v>242</v>
      </c>
      <c r="H373" s="34" t="s">
        <v>37</v>
      </c>
      <c r="I373" s="37">
        <v>0</v>
      </c>
      <c r="J373" s="38">
        <f t="shared" si="87"/>
        <v>0</v>
      </c>
      <c r="K373" s="39">
        <v>0</v>
      </c>
      <c r="L373" s="40">
        <f t="shared" si="88"/>
        <v>0</v>
      </c>
      <c r="M373" s="40">
        <f t="shared" si="89"/>
        <v>0</v>
      </c>
      <c r="N373" s="40">
        <v>0</v>
      </c>
      <c r="O373" s="40">
        <f t="shared" si="90"/>
        <v>0</v>
      </c>
      <c r="P373" s="40">
        <f t="shared" si="91"/>
        <v>0</v>
      </c>
      <c r="Q373" s="30">
        <f t="shared" si="92"/>
        <v>0</v>
      </c>
      <c r="R373" s="140"/>
      <c r="S373" s="140"/>
    </row>
    <row r="374" spans="1:159" s="73" customFormat="1">
      <c r="A374" s="74">
        <f>IF(F374&lt;&gt;"",1+MAX($A$2:A373),"")</f>
        <v>300</v>
      </c>
      <c r="B374" s="32"/>
      <c r="C374" s="65"/>
      <c r="D374" s="33" t="s">
        <v>179</v>
      </c>
      <c r="E374" s="36">
        <v>314.76</v>
      </c>
      <c r="F374" s="63">
        <v>0.1</v>
      </c>
      <c r="G374" s="64">
        <f t="shared" si="95"/>
        <v>346.23599999999999</v>
      </c>
      <c r="H374" s="65" t="s">
        <v>37</v>
      </c>
      <c r="I374" s="37">
        <v>0</v>
      </c>
      <c r="J374" s="38">
        <f t="shared" si="87"/>
        <v>0</v>
      </c>
      <c r="K374" s="39">
        <v>0</v>
      </c>
      <c r="L374" s="40">
        <f t="shared" si="88"/>
        <v>0</v>
      </c>
      <c r="M374" s="40">
        <f t="shared" si="89"/>
        <v>0</v>
      </c>
      <c r="N374" s="40">
        <v>0</v>
      </c>
      <c r="O374" s="40">
        <f t="shared" si="90"/>
        <v>0</v>
      </c>
      <c r="P374" s="40">
        <f t="shared" si="91"/>
        <v>0</v>
      </c>
      <c r="Q374" s="30">
        <f t="shared" si="92"/>
        <v>0</v>
      </c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3"/>
      <c r="AD374" s="143"/>
      <c r="AE374" s="143"/>
      <c r="AF374" s="143"/>
      <c r="AG374" s="143"/>
      <c r="AH374" s="143"/>
      <c r="AI374" s="143"/>
      <c r="AJ374" s="143"/>
      <c r="AK374" s="143"/>
      <c r="AL374" s="143"/>
      <c r="AM374" s="143"/>
      <c r="AN374" s="143"/>
      <c r="AO374" s="143"/>
      <c r="AP374" s="143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  <c r="BA374" s="143"/>
      <c r="BB374" s="143"/>
      <c r="BC374" s="143"/>
      <c r="BD374" s="143"/>
      <c r="BE374" s="143"/>
      <c r="BF374" s="143"/>
      <c r="BG374" s="143"/>
      <c r="BH374" s="143"/>
      <c r="BI374" s="143"/>
      <c r="BJ374" s="143"/>
      <c r="BK374" s="143"/>
      <c r="BL374" s="143"/>
      <c r="BM374" s="143"/>
      <c r="BN374" s="143"/>
      <c r="BO374" s="143"/>
      <c r="BP374" s="143"/>
      <c r="BQ374" s="143"/>
      <c r="BR374" s="143"/>
      <c r="BS374" s="143"/>
      <c r="BT374" s="143"/>
      <c r="BU374" s="143"/>
      <c r="BV374" s="143"/>
      <c r="BW374" s="143"/>
      <c r="BX374" s="143"/>
      <c r="BY374" s="143"/>
      <c r="BZ374" s="143"/>
      <c r="CA374" s="143"/>
      <c r="CB374" s="143"/>
      <c r="CC374" s="143"/>
      <c r="CD374" s="143"/>
      <c r="CE374" s="143"/>
      <c r="CF374" s="143"/>
      <c r="CG374" s="143"/>
      <c r="CH374" s="143"/>
      <c r="CI374" s="143"/>
      <c r="CJ374" s="143"/>
      <c r="CK374" s="143"/>
      <c r="CL374" s="143"/>
      <c r="CM374" s="143"/>
      <c r="CN374" s="143"/>
      <c r="CO374" s="143"/>
      <c r="CP374" s="143"/>
      <c r="CQ374" s="143"/>
      <c r="CR374" s="143"/>
      <c r="CS374" s="143"/>
      <c r="CT374" s="143"/>
      <c r="CU374" s="143"/>
      <c r="CV374" s="143"/>
      <c r="CW374" s="143"/>
      <c r="CX374" s="143"/>
      <c r="CY374" s="143"/>
      <c r="CZ374" s="143"/>
      <c r="DA374" s="143"/>
      <c r="DB374" s="143"/>
      <c r="DC374" s="143"/>
      <c r="DD374" s="143"/>
      <c r="DE374" s="143"/>
      <c r="DF374" s="143"/>
      <c r="DG374" s="143"/>
      <c r="DH374" s="143"/>
      <c r="DI374" s="143"/>
      <c r="DJ374" s="143"/>
      <c r="DK374" s="143"/>
      <c r="DL374" s="143"/>
      <c r="DM374" s="143"/>
      <c r="DN374" s="143"/>
      <c r="DO374" s="143"/>
      <c r="DP374" s="143"/>
      <c r="DQ374" s="143"/>
      <c r="DR374" s="143"/>
      <c r="DS374" s="143"/>
      <c r="DT374" s="143"/>
      <c r="DU374" s="143"/>
      <c r="DV374" s="143"/>
      <c r="DW374" s="143"/>
      <c r="DX374" s="143"/>
      <c r="DY374" s="143"/>
      <c r="DZ374" s="143"/>
      <c r="EA374" s="143"/>
      <c r="EB374" s="143"/>
      <c r="EC374" s="143"/>
      <c r="ED374" s="143"/>
      <c r="EE374" s="143"/>
      <c r="EF374" s="143"/>
      <c r="EG374" s="143"/>
      <c r="EH374" s="143"/>
      <c r="EI374" s="143"/>
      <c r="EJ374" s="143"/>
      <c r="EK374" s="143"/>
      <c r="EL374" s="143"/>
      <c r="EM374" s="143"/>
      <c r="EN374" s="143"/>
      <c r="EO374" s="143"/>
      <c r="EP374" s="143"/>
      <c r="EQ374" s="143"/>
      <c r="ER374" s="143"/>
      <c r="ES374" s="143"/>
      <c r="ET374" s="143"/>
      <c r="EU374" s="143"/>
      <c r="EV374" s="143"/>
      <c r="EW374" s="143"/>
      <c r="EX374" s="143"/>
      <c r="EY374" s="143"/>
      <c r="EZ374" s="143"/>
      <c r="FA374" s="143"/>
      <c r="FB374" s="143"/>
      <c r="FC374" s="143"/>
    </row>
    <row r="375" spans="1:159" s="73" customFormat="1">
      <c r="A375" s="74" t="str">
        <f>IF(F375&lt;&gt;"",1+MAX($A$2:A374),"")</f>
        <v/>
      </c>
      <c r="B375" s="32"/>
      <c r="C375" s="65"/>
      <c r="D375" s="33"/>
      <c r="E375" s="34"/>
      <c r="F375" s="63"/>
      <c r="G375" s="64"/>
      <c r="H375" s="65"/>
      <c r="I375" s="37"/>
      <c r="J375" s="38"/>
      <c r="K375" s="39"/>
      <c r="L375" s="40"/>
      <c r="M375" s="40"/>
      <c r="N375" s="40"/>
      <c r="O375" s="40"/>
      <c r="P375" s="40"/>
      <c r="Q375" s="30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3"/>
      <c r="AD375" s="143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3"/>
      <c r="AP375" s="143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3"/>
      <c r="BB375" s="143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3"/>
      <c r="BN375" s="143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3"/>
      <c r="BZ375" s="143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3"/>
      <c r="CM375" s="143"/>
      <c r="CN375" s="143"/>
      <c r="CO375" s="143"/>
      <c r="CP375" s="143"/>
      <c r="CQ375" s="143"/>
      <c r="CR375" s="143"/>
      <c r="CS375" s="143"/>
      <c r="CT375" s="143"/>
      <c r="CU375" s="143"/>
      <c r="CV375" s="143"/>
      <c r="CW375" s="143"/>
      <c r="CX375" s="143"/>
      <c r="CY375" s="143"/>
      <c r="CZ375" s="143"/>
      <c r="DA375" s="143"/>
      <c r="DB375" s="143"/>
      <c r="DC375" s="143"/>
      <c r="DD375" s="143"/>
      <c r="DE375" s="143"/>
      <c r="DF375" s="143"/>
      <c r="DG375" s="143"/>
      <c r="DH375" s="143"/>
      <c r="DI375" s="143"/>
      <c r="DJ375" s="143"/>
      <c r="DK375" s="143"/>
      <c r="DL375" s="143"/>
      <c r="DM375" s="143"/>
      <c r="DN375" s="143"/>
      <c r="DO375" s="143"/>
      <c r="DP375" s="143"/>
      <c r="DQ375" s="143"/>
      <c r="DR375" s="143"/>
      <c r="DS375" s="143"/>
      <c r="DT375" s="143"/>
      <c r="DU375" s="143"/>
      <c r="DV375" s="143"/>
      <c r="DW375" s="143"/>
      <c r="DX375" s="143"/>
      <c r="DY375" s="143"/>
      <c r="DZ375" s="143"/>
      <c r="EA375" s="143"/>
      <c r="EB375" s="143"/>
      <c r="EC375" s="143"/>
      <c r="ED375" s="143"/>
      <c r="EE375" s="143"/>
      <c r="EF375" s="143"/>
      <c r="EG375" s="143"/>
      <c r="EH375" s="143"/>
      <c r="EI375" s="143"/>
      <c r="EJ375" s="143"/>
      <c r="EK375" s="143"/>
      <c r="EL375" s="143"/>
      <c r="EM375" s="143"/>
      <c r="EN375" s="143"/>
      <c r="EO375" s="143"/>
      <c r="EP375" s="143"/>
      <c r="EQ375" s="143"/>
      <c r="ER375" s="143"/>
      <c r="ES375" s="143"/>
      <c r="ET375" s="143"/>
      <c r="EU375" s="143"/>
      <c r="EV375" s="143"/>
      <c r="EW375" s="143"/>
      <c r="EX375" s="143"/>
      <c r="EY375" s="143"/>
      <c r="EZ375" s="143"/>
      <c r="FA375" s="143"/>
      <c r="FB375" s="143"/>
      <c r="FC375" s="143"/>
    </row>
    <row r="376" spans="1:159" s="73" customFormat="1">
      <c r="A376" s="74" t="str">
        <f>IF(F376&lt;&gt;"",1+MAX($A$2:A375),"")</f>
        <v/>
      </c>
      <c r="B376" s="32"/>
      <c r="C376" s="65"/>
      <c r="D376" s="70"/>
      <c r="E376" s="120"/>
      <c r="F376" s="63"/>
      <c r="G376" s="64"/>
      <c r="H376" s="65"/>
      <c r="I376" s="37"/>
      <c r="J376" s="38"/>
      <c r="K376" s="39"/>
      <c r="L376" s="40"/>
      <c r="M376" s="40"/>
      <c r="N376" s="40"/>
      <c r="O376" s="40"/>
      <c r="P376" s="40"/>
      <c r="Q376" s="30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3"/>
      <c r="AP376" s="143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3"/>
      <c r="BB376" s="143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3"/>
      <c r="BN376" s="143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3"/>
      <c r="BZ376" s="143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3"/>
      <c r="CM376" s="143"/>
      <c r="CN376" s="143"/>
      <c r="CO376" s="143"/>
      <c r="CP376" s="143"/>
      <c r="CQ376" s="143"/>
      <c r="CR376" s="143"/>
      <c r="CS376" s="143"/>
      <c r="CT376" s="143"/>
      <c r="CU376" s="143"/>
      <c r="CV376" s="143"/>
      <c r="CW376" s="143"/>
      <c r="CX376" s="143"/>
      <c r="CY376" s="143"/>
      <c r="CZ376" s="143"/>
      <c r="DA376" s="143"/>
      <c r="DB376" s="143"/>
      <c r="DC376" s="143"/>
      <c r="DD376" s="143"/>
      <c r="DE376" s="143"/>
      <c r="DF376" s="143"/>
      <c r="DG376" s="143"/>
      <c r="DH376" s="143"/>
      <c r="DI376" s="143"/>
      <c r="DJ376" s="143"/>
      <c r="DK376" s="143"/>
      <c r="DL376" s="143"/>
      <c r="DM376" s="143"/>
      <c r="DN376" s="143"/>
      <c r="DO376" s="143"/>
      <c r="DP376" s="143"/>
      <c r="DQ376" s="143"/>
      <c r="DR376" s="143"/>
      <c r="DS376" s="143"/>
      <c r="DT376" s="143"/>
      <c r="DU376" s="143"/>
      <c r="DV376" s="143"/>
      <c r="DW376" s="143"/>
      <c r="DX376" s="143"/>
      <c r="DY376" s="143"/>
      <c r="DZ376" s="143"/>
      <c r="EA376" s="143"/>
      <c r="EB376" s="143"/>
      <c r="EC376" s="143"/>
      <c r="ED376" s="143"/>
      <c r="EE376" s="143"/>
      <c r="EF376" s="143"/>
      <c r="EG376" s="143"/>
      <c r="EH376" s="143"/>
      <c r="EI376" s="143"/>
      <c r="EJ376" s="143"/>
      <c r="EK376" s="143"/>
      <c r="EL376" s="143"/>
      <c r="EM376" s="143"/>
      <c r="EN376" s="143"/>
      <c r="EO376" s="143"/>
      <c r="EP376" s="143"/>
      <c r="EQ376" s="143"/>
      <c r="ER376" s="143"/>
      <c r="ES376" s="143"/>
      <c r="ET376" s="143"/>
      <c r="EU376" s="143"/>
      <c r="EV376" s="143"/>
      <c r="EW376" s="143"/>
      <c r="EX376" s="143"/>
      <c r="EY376" s="143"/>
      <c r="EZ376" s="143"/>
      <c r="FA376" s="143"/>
      <c r="FB376" s="143"/>
      <c r="FC376" s="143"/>
    </row>
    <row r="377" spans="1:159" s="73" customFormat="1">
      <c r="A377" s="74" t="str">
        <f>IF(F377&lt;&gt;"",1+MAX($A$2:A376),"")</f>
        <v/>
      </c>
      <c r="B377" s="32"/>
      <c r="C377" s="65"/>
      <c r="D377" s="123" t="s">
        <v>180</v>
      </c>
      <c r="E377" s="120"/>
      <c r="F377" s="63"/>
      <c r="G377" s="64"/>
      <c r="H377" s="65"/>
      <c r="I377" s="37"/>
      <c r="J377" s="38"/>
      <c r="K377" s="39"/>
      <c r="L377" s="40"/>
      <c r="M377" s="40"/>
      <c r="N377" s="40"/>
      <c r="O377" s="40"/>
      <c r="P377" s="40"/>
      <c r="Q377" s="30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  <c r="AE377" s="143"/>
      <c r="AF377" s="143"/>
      <c r="AG377" s="143"/>
      <c r="AH377" s="143"/>
      <c r="AI377" s="143"/>
      <c r="AJ377" s="143"/>
      <c r="AK377" s="143"/>
      <c r="AL377" s="143"/>
      <c r="AM377" s="143"/>
      <c r="AN377" s="143"/>
      <c r="AO377" s="143"/>
      <c r="AP377" s="143"/>
      <c r="AQ377" s="143"/>
      <c r="AR377" s="143"/>
      <c r="AS377" s="143"/>
      <c r="AT377" s="143"/>
      <c r="AU377" s="143"/>
      <c r="AV377" s="143"/>
      <c r="AW377" s="143"/>
      <c r="AX377" s="143"/>
      <c r="AY377" s="143"/>
      <c r="AZ377" s="143"/>
      <c r="BA377" s="143"/>
      <c r="BB377" s="143"/>
      <c r="BC377" s="143"/>
      <c r="BD377" s="143"/>
      <c r="BE377" s="143"/>
      <c r="BF377" s="143"/>
      <c r="BG377" s="143"/>
      <c r="BH377" s="143"/>
      <c r="BI377" s="143"/>
      <c r="BJ377" s="143"/>
      <c r="BK377" s="143"/>
      <c r="BL377" s="143"/>
      <c r="BM377" s="143"/>
      <c r="BN377" s="143"/>
      <c r="BO377" s="143"/>
      <c r="BP377" s="143"/>
      <c r="BQ377" s="143"/>
      <c r="BR377" s="143"/>
      <c r="BS377" s="143"/>
      <c r="BT377" s="143"/>
      <c r="BU377" s="143"/>
      <c r="BV377" s="143"/>
      <c r="BW377" s="143"/>
      <c r="BX377" s="143"/>
      <c r="BY377" s="143"/>
      <c r="BZ377" s="143"/>
      <c r="CA377" s="143"/>
      <c r="CB377" s="143"/>
      <c r="CC377" s="143"/>
      <c r="CD377" s="143"/>
      <c r="CE377" s="143"/>
      <c r="CF377" s="143"/>
      <c r="CG377" s="143"/>
      <c r="CH377" s="143"/>
      <c r="CI377" s="143"/>
      <c r="CJ377" s="143"/>
      <c r="CK377" s="143"/>
      <c r="CL377" s="143"/>
      <c r="CM377" s="143"/>
      <c r="CN377" s="143"/>
      <c r="CO377" s="143"/>
      <c r="CP377" s="143"/>
      <c r="CQ377" s="143"/>
      <c r="CR377" s="143"/>
      <c r="CS377" s="143"/>
      <c r="CT377" s="143"/>
      <c r="CU377" s="143"/>
      <c r="CV377" s="143"/>
      <c r="CW377" s="143"/>
      <c r="CX377" s="143"/>
      <c r="CY377" s="143"/>
      <c r="CZ377" s="143"/>
      <c r="DA377" s="143"/>
      <c r="DB377" s="143"/>
      <c r="DC377" s="143"/>
      <c r="DD377" s="143"/>
      <c r="DE377" s="143"/>
      <c r="DF377" s="143"/>
      <c r="DG377" s="143"/>
      <c r="DH377" s="143"/>
      <c r="DI377" s="143"/>
      <c r="DJ377" s="143"/>
      <c r="DK377" s="143"/>
      <c r="DL377" s="143"/>
      <c r="DM377" s="143"/>
      <c r="DN377" s="143"/>
      <c r="DO377" s="143"/>
      <c r="DP377" s="143"/>
      <c r="DQ377" s="143"/>
      <c r="DR377" s="143"/>
      <c r="DS377" s="143"/>
      <c r="DT377" s="143"/>
      <c r="DU377" s="143"/>
      <c r="DV377" s="143"/>
      <c r="DW377" s="143"/>
      <c r="DX377" s="143"/>
      <c r="DY377" s="143"/>
      <c r="DZ377" s="143"/>
      <c r="EA377" s="143"/>
      <c r="EB377" s="143"/>
      <c r="EC377" s="143"/>
      <c r="ED377" s="143"/>
      <c r="EE377" s="143"/>
      <c r="EF377" s="143"/>
      <c r="EG377" s="143"/>
      <c r="EH377" s="143"/>
      <c r="EI377" s="143"/>
      <c r="EJ377" s="143"/>
      <c r="EK377" s="143"/>
      <c r="EL377" s="143"/>
      <c r="EM377" s="143"/>
      <c r="EN377" s="143"/>
      <c r="EO377" s="143"/>
      <c r="EP377" s="143"/>
      <c r="EQ377" s="143"/>
      <c r="ER377" s="143"/>
      <c r="ES377" s="143"/>
      <c r="ET377" s="143"/>
      <c r="EU377" s="143"/>
      <c r="EV377" s="143"/>
      <c r="EW377" s="143"/>
      <c r="EX377" s="143"/>
      <c r="EY377" s="143"/>
      <c r="EZ377" s="143"/>
      <c r="FA377" s="143"/>
      <c r="FB377" s="143"/>
      <c r="FC377" s="143"/>
    </row>
    <row r="378" spans="1:159" s="73" customFormat="1" ht="14.75" customHeight="1">
      <c r="A378" s="74" t="str">
        <f>IF(F378&lt;&gt;"",1+MAX($A$2:A377),"")</f>
        <v/>
      </c>
      <c r="B378" s="32"/>
      <c r="C378" s="36"/>
      <c r="D378" s="69" t="s">
        <v>181</v>
      </c>
      <c r="E378" s="113"/>
      <c r="F378" s="113"/>
      <c r="G378" s="113"/>
      <c r="H378" s="113"/>
      <c r="I378" s="37">
        <v>0</v>
      </c>
      <c r="J378" s="38">
        <f t="shared" si="87"/>
        <v>0</v>
      </c>
      <c r="K378" s="39">
        <v>0</v>
      </c>
      <c r="L378" s="40">
        <f t="shared" si="88"/>
        <v>0</v>
      </c>
      <c r="M378" s="40">
        <f t="shared" si="89"/>
        <v>0</v>
      </c>
      <c r="N378" s="40">
        <v>0</v>
      </c>
      <c r="O378" s="40">
        <f t="shared" si="90"/>
        <v>0</v>
      </c>
      <c r="P378" s="40">
        <f t="shared" si="91"/>
        <v>0</v>
      </c>
      <c r="Q378" s="30">
        <f t="shared" si="92"/>
        <v>0</v>
      </c>
      <c r="R378" s="145"/>
      <c r="S378" s="145"/>
      <c r="T378" s="145"/>
      <c r="U378" s="145"/>
      <c r="V378" s="145"/>
      <c r="W378" s="145"/>
      <c r="X378" s="145"/>
      <c r="Y378" s="145"/>
      <c r="Z378" s="145"/>
      <c r="AA378" s="145"/>
      <c r="AB378" s="145"/>
      <c r="AC378" s="145"/>
      <c r="AD378" s="145"/>
      <c r="AE378" s="145"/>
      <c r="AF378" s="145"/>
      <c r="AG378" s="145"/>
      <c r="AH378" s="145"/>
      <c r="AI378" s="145"/>
      <c r="AJ378" s="145"/>
      <c r="AK378" s="143"/>
      <c r="AL378" s="143"/>
      <c r="AM378" s="143"/>
      <c r="AN378" s="143"/>
      <c r="AO378" s="143"/>
      <c r="AP378" s="143"/>
      <c r="AQ378" s="143"/>
      <c r="AR378" s="143"/>
      <c r="AS378" s="143"/>
      <c r="AT378" s="143"/>
      <c r="AU378" s="143"/>
      <c r="AV378" s="143"/>
      <c r="AW378" s="143"/>
      <c r="AX378" s="143"/>
      <c r="AY378" s="143"/>
      <c r="AZ378" s="143"/>
      <c r="BA378" s="143"/>
      <c r="BB378" s="143"/>
      <c r="BC378" s="143"/>
      <c r="BD378" s="143"/>
      <c r="BE378" s="143"/>
      <c r="BF378" s="143"/>
      <c r="BG378" s="143"/>
      <c r="BH378" s="143"/>
      <c r="BI378" s="143"/>
      <c r="BJ378" s="143"/>
      <c r="BK378" s="143"/>
      <c r="BL378" s="143"/>
      <c r="BM378" s="143"/>
      <c r="BN378" s="143"/>
      <c r="BO378" s="143"/>
      <c r="BP378" s="143"/>
      <c r="BQ378" s="143"/>
      <c r="BR378" s="143"/>
      <c r="BS378" s="143"/>
      <c r="BT378" s="143"/>
      <c r="BU378" s="143"/>
      <c r="BV378" s="143"/>
      <c r="BW378" s="143"/>
      <c r="BX378" s="143"/>
      <c r="BY378" s="143"/>
      <c r="BZ378" s="143"/>
      <c r="CA378" s="143"/>
      <c r="CB378" s="143"/>
      <c r="CC378" s="143"/>
      <c r="CD378" s="143"/>
      <c r="CE378" s="143"/>
      <c r="CF378" s="143"/>
      <c r="CG378" s="143"/>
      <c r="CH378" s="143"/>
      <c r="CI378" s="143"/>
      <c r="CJ378" s="143"/>
      <c r="CK378" s="143"/>
      <c r="CL378" s="143"/>
      <c r="CM378" s="143"/>
      <c r="CN378" s="143"/>
      <c r="CO378" s="143"/>
      <c r="CP378" s="143"/>
      <c r="CQ378" s="143"/>
      <c r="CR378" s="143"/>
      <c r="CS378" s="143"/>
      <c r="CT378" s="143"/>
      <c r="CU378" s="143"/>
      <c r="CV378" s="143"/>
      <c r="CW378" s="143"/>
      <c r="CX378" s="143"/>
      <c r="CY378" s="143"/>
      <c r="CZ378" s="143"/>
      <c r="DA378" s="143"/>
      <c r="DB378" s="143"/>
      <c r="DC378" s="143"/>
      <c r="DD378" s="143"/>
      <c r="DE378" s="143"/>
      <c r="DF378" s="143"/>
      <c r="DG378" s="143"/>
      <c r="DH378" s="143"/>
      <c r="DI378" s="143"/>
      <c r="DJ378" s="143"/>
      <c r="DK378" s="143"/>
      <c r="DL378" s="143"/>
      <c r="DM378" s="143"/>
      <c r="DN378" s="143"/>
      <c r="DO378" s="143"/>
      <c r="DP378" s="143"/>
      <c r="DQ378" s="143"/>
      <c r="DR378" s="143"/>
      <c r="DS378" s="143"/>
      <c r="DT378" s="143"/>
      <c r="DU378" s="143"/>
      <c r="DV378" s="143"/>
      <c r="DW378" s="143"/>
      <c r="DX378" s="143"/>
      <c r="DY378" s="143"/>
      <c r="DZ378" s="143"/>
      <c r="EA378" s="143"/>
      <c r="EB378" s="143"/>
      <c r="EC378" s="143"/>
      <c r="ED378" s="143"/>
      <c r="EE378" s="143"/>
      <c r="EF378" s="143"/>
      <c r="EG378" s="143"/>
      <c r="EH378" s="143"/>
      <c r="EI378" s="143"/>
      <c r="EJ378" s="143"/>
      <c r="EK378" s="143"/>
      <c r="EL378" s="143"/>
      <c r="EM378" s="143"/>
      <c r="EN378" s="143"/>
      <c r="EO378" s="143"/>
      <c r="EP378" s="143"/>
      <c r="EQ378" s="143"/>
      <c r="ER378" s="143"/>
      <c r="ES378" s="143"/>
      <c r="ET378" s="143"/>
      <c r="EU378" s="143"/>
      <c r="EV378" s="143"/>
      <c r="EW378" s="143"/>
      <c r="EX378" s="143"/>
      <c r="EY378" s="143"/>
      <c r="EZ378" s="143"/>
      <c r="FA378" s="143"/>
      <c r="FB378" s="143"/>
      <c r="FC378" s="143"/>
    </row>
    <row r="379" spans="1:159" s="73" customFormat="1" ht="62">
      <c r="A379" s="74">
        <f>IF(F379&lt;&gt;"",1+MAX($A$2:A378),"")</f>
        <v>301</v>
      </c>
      <c r="B379" s="32"/>
      <c r="C379" s="65"/>
      <c r="D379" s="70" t="s">
        <v>182</v>
      </c>
      <c r="E379" s="120">
        <v>24943.859999999997</v>
      </c>
      <c r="F379" s="63">
        <v>0.1</v>
      </c>
      <c r="G379" s="64">
        <f t="shared" ref="G379:G382" si="96">E379*(1+F379)</f>
        <v>27438.245999999999</v>
      </c>
      <c r="H379" s="65" t="s">
        <v>37</v>
      </c>
      <c r="I379" s="37">
        <v>0</v>
      </c>
      <c r="J379" s="38">
        <f t="shared" si="87"/>
        <v>0</v>
      </c>
      <c r="K379" s="39">
        <v>0</v>
      </c>
      <c r="L379" s="40">
        <f t="shared" si="88"/>
        <v>0</v>
      </c>
      <c r="M379" s="40">
        <f t="shared" si="89"/>
        <v>0</v>
      </c>
      <c r="N379" s="40">
        <v>0</v>
      </c>
      <c r="O379" s="40">
        <f t="shared" si="90"/>
        <v>0</v>
      </c>
      <c r="P379" s="40">
        <f t="shared" si="91"/>
        <v>0</v>
      </c>
      <c r="Q379" s="30">
        <f t="shared" si="92"/>
        <v>0</v>
      </c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  <c r="AG379" s="143"/>
      <c r="AH379" s="143"/>
      <c r="AI379" s="143"/>
      <c r="AJ379" s="143"/>
      <c r="AK379" s="143"/>
      <c r="AL379" s="143"/>
      <c r="AM379" s="143"/>
      <c r="AN379" s="143"/>
      <c r="AO379" s="143"/>
      <c r="AP379" s="143"/>
      <c r="AQ379" s="143"/>
      <c r="AR379" s="143"/>
      <c r="AS379" s="143"/>
      <c r="AT379" s="143"/>
      <c r="AU379" s="143"/>
      <c r="AV379" s="143"/>
      <c r="AW379" s="143"/>
      <c r="AX379" s="143"/>
      <c r="AY379" s="143"/>
      <c r="AZ379" s="143"/>
      <c r="BA379" s="143"/>
      <c r="BB379" s="143"/>
      <c r="BC379" s="143"/>
      <c r="BD379" s="143"/>
      <c r="BE379" s="143"/>
      <c r="BF379" s="143"/>
      <c r="BG379" s="143"/>
      <c r="BH379" s="143"/>
      <c r="BI379" s="143"/>
      <c r="BJ379" s="143"/>
      <c r="BK379" s="143"/>
      <c r="BL379" s="143"/>
      <c r="BM379" s="143"/>
      <c r="BN379" s="143"/>
      <c r="BO379" s="143"/>
      <c r="BP379" s="143"/>
      <c r="BQ379" s="143"/>
      <c r="BR379" s="143"/>
      <c r="BS379" s="143"/>
      <c r="BT379" s="143"/>
      <c r="BU379" s="143"/>
      <c r="BV379" s="143"/>
      <c r="BW379" s="143"/>
      <c r="BX379" s="143"/>
      <c r="BY379" s="143"/>
      <c r="BZ379" s="143"/>
      <c r="CA379" s="143"/>
      <c r="CB379" s="143"/>
      <c r="CC379" s="143"/>
      <c r="CD379" s="143"/>
      <c r="CE379" s="143"/>
      <c r="CF379" s="143"/>
      <c r="CG379" s="143"/>
      <c r="CH379" s="143"/>
      <c r="CI379" s="143"/>
      <c r="CJ379" s="143"/>
      <c r="CK379" s="143"/>
      <c r="CL379" s="143"/>
      <c r="CM379" s="143"/>
      <c r="CN379" s="143"/>
      <c r="CO379" s="143"/>
      <c r="CP379" s="143"/>
      <c r="CQ379" s="143"/>
      <c r="CR379" s="143"/>
      <c r="CS379" s="143"/>
      <c r="CT379" s="143"/>
      <c r="CU379" s="143"/>
      <c r="CV379" s="143"/>
      <c r="CW379" s="143"/>
      <c r="CX379" s="143"/>
      <c r="CY379" s="143"/>
      <c r="CZ379" s="143"/>
      <c r="DA379" s="143"/>
      <c r="DB379" s="143"/>
      <c r="DC379" s="143"/>
      <c r="DD379" s="143"/>
      <c r="DE379" s="143"/>
      <c r="DF379" s="143"/>
      <c r="DG379" s="143"/>
      <c r="DH379" s="143"/>
      <c r="DI379" s="143"/>
      <c r="DJ379" s="143"/>
      <c r="DK379" s="143"/>
      <c r="DL379" s="143"/>
      <c r="DM379" s="143"/>
      <c r="DN379" s="143"/>
      <c r="DO379" s="143"/>
      <c r="DP379" s="143"/>
      <c r="DQ379" s="143"/>
      <c r="DR379" s="143"/>
      <c r="DS379" s="143"/>
      <c r="DT379" s="143"/>
      <c r="DU379" s="143"/>
      <c r="DV379" s="143"/>
      <c r="DW379" s="143"/>
      <c r="DX379" s="143"/>
      <c r="DY379" s="143"/>
      <c r="DZ379" s="143"/>
      <c r="EA379" s="143"/>
      <c r="EB379" s="143"/>
      <c r="EC379" s="143"/>
      <c r="ED379" s="143"/>
      <c r="EE379" s="143"/>
      <c r="EF379" s="143"/>
      <c r="EG379" s="143"/>
      <c r="EH379" s="143"/>
      <c r="EI379" s="143"/>
      <c r="EJ379" s="143"/>
      <c r="EK379" s="143"/>
      <c r="EL379" s="143"/>
      <c r="EM379" s="143"/>
      <c r="EN379" s="143"/>
      <c r="EO379" s="143"/>
      <c r="EP379" s="143"/>
      <c r="EQ379" s="143"/>
      <c r="ER379" s="143"/>
      <c r="ES379" s="143"/>
      <c r="ET379" s="143"/>
      <c r="EU379" s="143"/>
      <c r="EV379" s="143"/>
      <c r="EW379" s="143"/>
      <c r="EX379" s="143"/>
      <c r="EY379" s="143"/>
      <c r="EZ379" s="143"/>
      <c r="FA379" s="143"/>
      <c r="FB379" s="143"/>
      <c r="FC379" s="143"/>
    </row>
    <row r="380" spans="1:159" s="73" customFormat="1" ht="62">
      <c r="A380" s="74">
        <f>IF(F380&lt;&gt;"",1+MAX($A$2:A379),"")</f>
        <v>302</v>
      </c>
      <c r="B380" s="32"/>
      <c r="C380" s="65"/>
      <c r="D380" s="70" t="s">
        <v>183</v>
      </c>
      <c r="E380" s="120">
        <v>13442.300000000001</v>
      </c>
      <c r="F380" s="63">
        <v>0.1</v>
      </c>
      <c r="G380" s="64">
        <f t="shared" si="96"/>
        <v>14786.530000000002</v>
      </c>
      <c r="H380" s="65" t="s">
        <v>37</v>
      </c>
      <c r="I380" s="37">
        <v>0</v>
      </c>
      <c r="J380" s="38">
        <f t="shared" ref="J380:J395" si="97">+I380*G380</f>
        <v>0</v>
      </c>
      <c r="K380" s="39">
        <v>0</v>
      </c>
      <c r="L380" s="40">
        <f t="shared" ref="L380:L395" si="98">I380*K380</f>
        <v>0</v>
      </c>
      <c r="M380" s="40">
        <f t="shared" ref="M380:M395" si="99">K380*J380</f>
        <v>0</v>
      </c>
      <c r="N380" s="40">
        <v>0</v>
      </c>
      <c r="O380" s="40">
        <f t="shared" ref="O380:O395" si="100">N380*G380</f>
        <v>0</v>
      </c>
      <c r="P380" s="40">
        <f t="shared" ref="P380:P395" si="101">(I380*K380)+N380</f>
        <v>0</v>
      </c>
      <c r="Q380" s="30">
        <f t="shared" ref="Q380:Q395" si="102">P380*G380</f>
        <v>0</v>
      </c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3"/>
      <c r="AD380" s="143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3"/>
      <c r="AP380" s="143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3"/>
      <c r="BB380" s="143"/>
      <c r="BC380" s="143"/>
      <c r="BD380" s="143"/>
      <c r="BE380" s="143"/>
      <c r="BF380" s="143"/>
      <c r="BG380" s="143"/>
      <c r="BH380" s="143"/>
      <c r="BI380" s="143"/>
      <c r="BJ380" s="143"/>
      <c r="BK380" s="143"/>
      <c r="BL380" s="143"/>
      <c r="BM380" s="143"/>
      <c r="BN380" s="143"/>
      <c r="BO380" s="143"/>
      <c r="BP380" s="143"/>
      <c r="BQ380" s="143"/>
      <c r="BR380" s="143"/>
      <c r="BS380" s="143"/>
      <c r="BT380" s="143"/>
      <c r="BU380" s="143"/>
      <c r="BV380" s="143"/>
      <c r="BW380" s="143"/>
      <c r="BX380" s="143"/>
      <c r="BY380" s="143"/>
      <c r="BZ380" s="143"/>
      <c r="CA380" s="143"/>
      <c r="CB380" s="143"/>
      <c r="CC380" s="143"/>
      <c r="CD380" s="143"/>
      <c r="CE380" s="143"/>
      <c r="CF380" s="143"/>
      <c r="CG380" s="143"/>
      <c r="CH380" s="143"/>
      <c r="CI380" s="143"/>
      <c r="CJ380" s="143"/>
      <c r="CK380" s="143"/>
      <c r="CL380" s="143"/>
      <c r="CM380" s="143"/>
      <c r="CN380" s="143"/>
      <c r="CO380" s="143"/>
      <c r="CP380" s="143"/>
      <c r="CQ380" s="143"/>
      <c r="CR380" s="143"/>
      <c r="CS380" s="143"/>
      <c r="CT380" s="143"/>
      <c r="CU380" s="143"/>
      <c r="CV380" s="143"/>
      <c r="CW380" s="143"/>
      <c r="CX380" s="143"/>
      <c r="CY380" s="143"/>
      <c r="CZ380" s="143"/>
      <c r="DA380" s="143"/>
      <c r="DB380" s="143"/>
      <c r="DC380" s="143"/>
      <c r="DD380" s="143"/>
      <c r="DE380" s="143"/>
      <c r="DF380" s="143"/>
      <c r="DG380" s="143"/>
      <c r="DH380" s="143"/>
      <c r="DI380" s="143"/>
      <c r="DJ380" s="143"/>
      <c r="DK380" s="143"/>
      <c r="DL380" s="143"/>
      <c r="DM380" s="143"/>
      <c r="DN380" s="143"/>
      <c r="DO380" s="143"/>
      <c r="DP380" s="143"/>
      <c r="DQ380" s="143"/>
      <c r="DR380" s="143"/>
      <c r="DS380" s="143"/>
      <c r="DT380" s="143"/>
      <c r="DU380" s="143"/>
      <c r="DV380" s="143"/>
      <c r="DW380" s="143"/>
      <c r="DX380" s="143"/>
      <c r="DY380" s="143"/>
      <c r="DZ380" s="143"/>
      <c r="EA380" s="143"/>
      <c r="EB380" s="143"/>
      <c r="EC380" s="143"/>
      <c r="ED380" s="143"/>
      <c r="EE380" s="143"/>
      <c r="EF380" s="143"/>
      <c r="EG380" s="143"/>
      <c r="EH380" s="143"/>
      <c r="EI380" s="143"/>
      <c r="EJ380" s="143"/>
      <c r="EK380" s="143"/>
      <c r="EL380" s="143"/>
      <c r="EM380" s="143"/>
      <c r="EN380" s="143"/>
      <c r="EO380" s="143"/>
      <c r="EP380" s="143"/>
      <c r="EQ380" s="143"/>
      <c r="ER380" s="143"/>
      <c r="ES380" s="143"/>
      <c r="ET380" s="143"/>
      <c r="EU380" s="143"/>
      <c r="EV380" s="143"/>
      <c r="EW380" s="143"/>
      <c r="EX380" s="143"/>
      <c r="EY380" s="143"/>
      <c r="EZ380" s="143"/>
      <c r="FA380" s="143"/>
      <c r="FB380" s="143"/>
      <c r="FC380" s="143"/>
    </row>
    <row r="381" spans="1:159" s="73" customFormat="1" ht="62">
      <c r="A381" s="74">
        <f>IF(F381&lt;&gt;"",1+MAX($A$2:A380),"")</f>
        <v>303</v>
      </c>
      <c r="B381" s="32"/>
      <c r="C381" s="65"/>
      <c r="D381" s="70" t="s">
        <v>184</v>
      </c>
      <c r="E381" s="120">
        <v>265</v>
      </c>
      <c r="F381" s="63">
        <v>0.1</v>
      </c>
      <c r="G381" s="64">
        <f t="shared" si="96"/>
        <v>291.5</v>
      </c>
      <c r="H381" s="65" t="s">
        <v>37</v>
      </c>
      <c r="I381" s="37">
        <v>0</v>
      </c>
      <c r="J381" s="38">
        <f t="shared" si="97"/>
        <v>0</v>
      </c>
      <c r="K381" s="39">
        <v>0</v>
      </c>
      <c r="L381" s="40">
        <f t="shared" si="98"/>
        <v>0</v>
      </c>
      <c r="M381" s="40">
        <f t="shared" si="99"/>
        <v>0</v>
      </c>
      <c r="N381" s="40">
        <v>0</v>
      </c>
      <c r="O381" s="40">
        <f t="shared" si="100"/>
        <v>0</v>
      </c>
      <c r="P381" s="40">
        <f t="shared" si="101"/>
        <v>0</v>
      </c>
      <c r="Q381" s="30">
        <f t="shared" si="102"/>
        <v>0</v>
      </c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3"/>
      <c r="AD381" s="143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3"/>
      <c r="AP381" s="143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3"/>
      <c r="BB381" s="143"/>
      <c r="BC381" s="143"/>
      <c r="BD381" s="143"/>
      <c r="BE381" s="143"/>
      <c r="BF381" s="143"/>
      <c r="BG381" s="143"/>
      <c r="BH381" s="143"/>
      <c r="BI381" s="143"/>
      <c r="BJ381" s="143"/>
      <c r="BK381" s="143"/>
      <c r="BL381" s="143"/>
      <c r="BM381" s="143"/>
      <c r="BN381" s="143"/>
      <c r="BO381" s="143"/>
      <c r="BP381" s="143"/>
      <c r="BQ381" s="143"/>
      <c r="BR381" s="143"/>
      <c r="BS381" s="143"/>
      <c r="BT381" s="143"/>
      <c r="BU381" s="143"/>
      <c r="BV381" s="143"/>
      <c r="BW381" s="143"/>
      <c r="BX381" s="143"/>
      <c r="BY381" s="143"/>
      <c r="BZ381" s="143"/>
      <c r="CA381" s="143"/>
      <c r="CB381" s="143"/>
      <c r="CC381" s="143"/>
      <c r="CD381" s="143"/>
      <c r="CE381" s="143"/>
      <c r="CF381" s="143"/>
      <c r="CG381" s="143"/>
      <c r="CH381" s="143"/>
      <c r="CI381" s="143"/>
      <c r="CJ381" s="143"/>
      <c r="CK381" s="143"/>
      <c r="CL381" s="143"/>
      <c r="CM381" s="143"/>
      <c r="CN381" s="143"/>
      <c r="CO381" s="143"/>
      <c r="CP381" s="143"/>
      <c r="CQ381" s="143"/>
      <c r="CR381" s="143"/>
      <c r="CS381" s="143"/>
      <c r="CT381" s="143"/>
      <c r="CU381" s="143"/>
      <c r="CV381" s="143"/>
      <c r="CW381" s="143"/>
      <c r="CX381" s="143"/>
      <c r="CY381" s="143"/>
      <c r="CZ381" s="143"/>
      <c r="DA381" s="143"/>
      <c r="DB381" s="143"/>
      <c r="DC381" s="143"/>
      <c r="DD381" s="143"/>
      <c r="DE381" s="143"/>
      <c r="DF381" s="143"/>
      <c r="DG381" s="143"/>
      <c r="DH381" s="143"/>
      <c r="DI381" s="143"/>
      <c r="DJ381" s="143"/>
      <c r="DK381" s="143"/>
      <c r="DL381" s="143"/>
      <c r="DM381" s="143"/>
      <c r="DN381" s="143"/>
      <c r="DO381" s="143"/>
      <c r="DP381" s="143"/>
      <c r="DQ381" s="143"/>
      <c r="DR381" s="143"/>
      <c r="DS381" s="143"/>
      <c r="DT381" s="143"/>
      <c r="DU381" s="143"/>
      <c r="DV381" s="143"/>
      <c r="DW381" s="143"/>
      <c r="DX381" s="143"/>
      <c r="DY381" s="143"/>
      <c r="DZ381" s="143"/>
      <c r="EA381" s="143"/>
      <c r="EB381" s="143"/>
      <c r="EC381" s="143"/>
      <c r="ED381" s="143"/>
      <c r="EE381" s="143"/>
      <c r="EF381" s="143"/>
      <c r="EG381" s="143"/>
      <c r="EH381" s="143"/>
      <c r="EI381" s="143"/>
      <c r="EJ381" s="143"/>
      <c r="EK381" s="143"/>
      <c r="EL381" s="143"/>
      <c r="EM381" s="143"/>
      <c r="EN381" s="143"/>
      <c r="EO381" s="143"/>
      <c r="EP381" s="143"/>
      <c r="EQ381" s="143"/>
      <c r="ER381" s="143"/>
      <c r="ES381" s="143"/>
      <c r="ET381" s="143"/>
      <c r="EU381" s="143"/>
      <c r="EV381" s="143"/>
      <c r="EW381" s="143"/>
      <c r="EX381" s="143"/>
      <c r="EY381" s="143"/>
      <c r="EZ381" s="143"/>
      <c r="FA381" s="143"/>
      <c r="FB381" s="143"/>
      <c r="FC381" s="143"/>
    </row>
    <row r="382" spans="1:159" s="73" customFormat="1" ht="62">
      <c r="A382" s="74">
        <f>IF(F382&lt;&gt;"",1+MAX($A$2:A381),"")</f>
        <v>304</v>
      </c>
      <c r="B382" s="32"/>
      <c r="C382" s="65"/>
      <c r="D382" s="70" t="s">
        <v>185</v>
      </c>
      <c r="E382" s="120">
        <v>510.9</v>
      </c>
      <c r="F382" s="63">
        <v>0.1</v>
      </c>
      <c r="G382" s="64">
        <f t="shared" si="96"/>
        <v>561.99</v>
      </c>
      <c r="H382" s="65" t="s">
        <v>37</v>
      </c>
      <c r="I382" s="37">
        <v>0</v>
      </c>
      <c r="J382" s="38">
        <f t="shared" si="97"/>
        <v>0</v>
      </c>
      <c r="K382" s="39">
        <v>0</v>
      </c>
      <c r="L382" s="40">
        <f t="shared" si="98"/>
        <v>0</v>
      </c>
      <c r="M382" s="40">
        <f t="shared" si="99"/>
        <v>0</v>
      </c>
      <c r="N382" s="40">
        <v>0</v>
      </c>
      <c r="O382" s="40">
        <f t="shared" si="100"/>
        <v>0</v>
      </c>
      <c r="P382" s="40">
        <f t="shared" si="101"/>
        <v>0</v>
      </c>
      <c r="Q382" s="30">
        <f t="shared" si="102"/>
        <v>0</v>
      </c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  <c r="AG382" s="143"/>
      <c r="AH382" s="143"/>
      <c r="AI382" s="143"/>
      <c r="AJ382" s="143"/>
      <c r="AK382" s="143"/>
      <c r="AL382" s="143"/>
      <c r="AM382" s="143"/>
      <c r="AN382" s="143"/>
      <c r="AO382" s="143"/>
      <c r="AP382" s="143"/>
      <c r="AQ382" s="143"/>
      <c r="AR382" s="143"/>
      <c r="AS382" s="143"/>
      <c r="AT382" s="143"/>
      <c r="AU382" s="143"/>
      <c r="AV382" s="143"/>
      <c r="AW382" s="143"/>
      <c r="AX382" s="143"/>
      <c r="AY382" s="143"/>
      <c r="AZ382" s="143"/>
      <c r="BA382" s="143"/>
      <c r="BB382" s="143"/>
      <c r="BC382" s="143"/>
      <c r="BD382" s="143"/>
      <c r="BE382" s="143"/>
      <c r="BF382" s="143"/>
      <c r="BG382" s="143"/>
      <c r="BH382" s="143"/>
      <c r="BI382" s="143"/>
      <c r="BJ382" s="143"/>
      <c r="BK382" s="143"/>
      <c r="BL382" s="143"/>
      <c r="BM382" s="143"/>
      <c r="BN382" s="143"/>
      <c r="BO382" s="143"/>
      <c r="BP382" s="143"/>
      <c r="BQ382" s="143"/>
      <c r="BR382" s="143"/>
      <c r="BS382" s="143"/>
      <c r="BT382" s="143"/>
      <c r="BU382" s="143"/>
      <c r="BV382" s="143"/>
      <c r="BW382" s="143"/>
      <c r="BX382" s="143"/>
      <c r="BY382" s="143"/>
      <c r="BZ382" s="143"/>
      <c r="CA382" s="143"/>
      <c r="CB382" s="143"/>
      <c r="CC382" s="143"/>
      <c r="CD382" s="143"/>
      <c r="CE382" s="143"/>
      <c r="CF382" s="143"/>
      <c r="CG382" s="143"/>
      <c r="CH382" s="143"/>
      <c r="CI382" s="143"/>
      <c r="CJ382" s="143"/>
      <c r="CK382" s="143"/>
      <c r="CL382" s="143"/>
      <c r="CM382" s="143"/>
      <c r="CN382" s="143"/>
      <c r="CO382" s="143"/>
      <c r="CP382" s="143"/>
      <c r="CQ382" s="143"/>
      <c r="CR382" s="143"/>
      <c r="CS382" s="143"/>
      <c r="CT382" s="143"/>
      <c r="CU382" s="143"/>
      <c r="CV382" s="143"/>
      <c r="CW382" s="143"/>
      <c r="CX382" s="143"/>
      <c r="CY382" s="143"/>
      <c r="CZ382" s="143"/>
      <c r="DA382" s="143"/>
      <c r="DB382" s="143"/>
      <c r="DC382" s="143"/>
      <c r="DD382" s="143"/>
      <c r="DE382" s="143"/>
      <c r="DF382" s="143"/>
      <c r="DG382" s="143"/>
      <c r="DH382" s="143"/>
      <c r="DI382" s="143"/>
      <c r="DJ382" s="143"/>
      <c r="DK382" s="143"/>
      <c r="DL382" s="143"/>
      <c r="DM382" s="143"/>
      <c r="DN382" s="143"/>
      <c r="DO382" s="143"/>
      <c r="DP382" s="143"/>
      <c r="DQ382" s="143"/>
      <c r="DR382" s="143"/>
      <c r="DS382" s="143"/>
      <c r="DT382" s="143"/>
      <c r="DU382" s="143"/>
      <c r="DV382" s="143"/>
      <c r="DW382" s="143"/>
      <c r="DX382" s="143"/>
      <c r="DY382" s="143"/>
      <c r="DZ382" s="143"/>
      <c r="EA382" s="143"/>
      <c r="EB382" s="143"/>
      <c r="EC382" s="143"/>
      <c r="ED382" s="143"/>
      <c r="EE382" s="143"/>
      <c r="EF382" s="143"/>
      <c r="EG382" s="143"/>
      <c r="EH382" s="143"/>
      <c r="EI382" s="143"/>
      <c r="EJ382" s="143"/>
      <c r="EK382" s="143"/>
      <c r="EL382" s="143"/>
      <c r="EM382" s="143"/>
      <c r="EN382" s="143"/>
      <c r="EO382" s="143"/>
      <c r="EP382" s="143"/>
      <c r="EQ382" s="143"/>
      <c r="ER382" s="143"/>
      <c r="ES382" s="143"/>
      <c r="ET382" s="143"/>
      <c r="EU382" s="143"/>
      <c r="EV382" s="143"/>
      <c r="EW382" s="143"/>
      <c r="EX382" s="143"/>
      <c r="EY382" s="143"/>
      <c r="EZ382" s="143"/>
      <c r="FA382" s="143"/>
      <c r="FB382" s="143"/>
      <c r="FC382" s="143"/>
    </row>
    <row r="383" spans="1:159" s="73" customFormat="1">
      <c r="A383" s="74" t="str">
        <f>IF(F383&lt;&gt;"",1+MAX($A$2:A382),"")</f>
        <v/>
      </c>
      <c r="B383" s="32"/>
      <c r="C383" s="65"/>
      <c r="D383" s="70"/>
      <c r="E383" s="120"/>
      <c r="F383" s="63"/>
      <c r="G383" s="64"/>
      <c r="H383" s="65"/>
      <c r="I383" s="37">
        <v>0</v>
      </c>
      <c r="J383" s="38">
        <f t="shared" si="97"/>
        <v>0</v>
      </c>
      <c r="K383" s="39">
        <v>0</v>
      </c>
      <c r="L383" s="40">
        <f t="shared" si="98"/>
        <v>0</v>
      </c>
      <c r="M383" s="40">
        <f t="shared" si="99"/>
        <v>0</v>
      </c>
      <c r="N383" s="40">
        <v>0</v>
      </c>
      <c r="O383" s="40">
        <f t="shared" si="100"/>
        <v>0</v>
      </c>
      <c r="P383" s="40">
        <f t="shared" si="101"/>
        <v>0</v>
      </c>
      <c r="Q383" s="30">
        <f t="shared" si="102"/>
        <v>0</v>
      </c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  <c r="AG383" s="143"/>
      <c r="AH383" s="143"/>
      <c r="AI383" s="143"/>
      <c r="AJ383" s="143"/>
      <c r="AK383" s="143"/>
      <c r="AL383" s="143"/>
      <c r="AM383" s="143"/>
      <c r="AN383" s="143"/>
      <c r="AO383" s="143"/>
      <c r="AP383" s="143"/>
      <c r="AQ383" s="143"/>
      <c r="AR383" s="143"/>
      <c r="AS383" s="143"/>
      <c r="AT383" s="143"/>
      <c r="AU383" s="143"/>
      <c r="AV383" s="143"/>
      <c r="AW383" s="143"/>
      <c r="AX383" s="143"/>
      <c r="AY383" s="143"/>
      <c r="AZ383" s="143"/>
      <c r="BA383" s="143"/>
      <c r="BB383" s="143"/>
      <c r="BC383" s="143"/>
      <c r="BD383" s="143"/>
      <c r="BE383" s="143"/>
      <c r="BF383" s="143"/>
      <c r="BG383" s="143"/>
      <c r="BH383" s="143"/>
      <c r="BI383" s="143"/>
      <c r="BJ383" s="143"/>
      <c r="BK383" s="143"/>
      <c r="BL383" s="143"/>
      <c r="BM383" s="143"/>
      <c r="BN383" s="143"/>
      <c r="BO383" s="143"/>
      <c r="BP383" s="143"/>
      <c r="BQ383" s="143"/>
      <c r="BR383" s="143"/>
      <c r="BS383" s="143"/>
      <c r="BT383" s="143"/>
      <c r="BU383" s="143"/>
      <c r="BV383" s="143"/>
      <c r="BW383" s="143"/>
      <c r="BX383" s="143"/>
      <c r="BY383" s="143"/>
      <c r="BZ383" s="143"/>
      <c r="CA383" s="143"/>
      <c r="CB383" s="143"/>
      <c r="CC383" s="143"/>
      <c r="CD383" s="143"/>
      <c r="CE383" s="143"/>
      <c r="CF383" s="143"/>
      <c r="CG383" s="143"/>
      <c r="CH383" s="143"/>
      <c r="CI383" s="143"/>
      <c r="CJ383" s="143"/>
      <c r="CK383" s="143"/>
      <c r="CL383" s="143"/>
      <c r="CM383" s="143"/>
      <c r="CN383" s="143"/>
      <c r="CO383" s="143"/>
      <c r="CP383" s="143"/>
      <c r="CQ383" s="143"/>
      <c r="CR383" s="143"/>
      <c r="CS383" s="143"/>
      <c r="CT383" s="143"/>
      <c r="CU383" s="143"/>
      <c r="CV383" s="143"/>
      <c r="CW383" s="143"/>
      <c r="CX383" s="143"/>
      <c r="CY383" s="143"/>
      <c r="CZ383" s="143"/>
      <c r="DA383" s="143"/>
      <c r="DB383" s="143"/>
      <c r="DC383" s="143"/>
      <c r="DD383" s="143"/>
      <c r="DE383" s="143"/>
      <c r="DF383" s="143"/>
      <c r="DG383" s="143"/>
      <c r="DH383" s="143"/>
      <c r="DI383" s="143"/>
      <c r="DJ383" s="143"/>
      <c r="DK383" s="143"/>
      <c r="DL383" s="143"/>
      <c r="DM383" s="143"/>
      <c r="DN383" s="143"/>
      <c r="DO383" s="143"/>
      <c r="DP383" s="143"/>
      <c r="DQ383" s="143"/>
      <c r="DR383" s="143"/>
      <c r="DS383" s="143"/>
      <c r="DT383" s="143"/>
      <c r="DU383" s="143"/>
      <c r="DV383" s="143"/>
      <c r="DW383" s="143"/>
      <c r="DX383" s="143"/>
      <c r="DY383" s="143"/>
      <c r="DZ383" s="143"/>
      <c r="EA383" s="143"/>
      <c r="EB383" s="143"/>
      <c r="EC383" s="143"/>
      <c r="ED383" s="143"/>
      <c r="EE383" s="143"/>
      <c r="EF383" s="143"/>
      <c r="EG383" s="143"/>
      <c r="EH383" s="143"/>
      <c r="EI383" s="143"/>
      <c r="EJ383" s="143"/>
      <c r="EK383" s="143"/>
      <c r="EL383" s="143"/>
      <c r="EM383" s="143"/>
      <c r="EN383" s="143"/>
      <c r="EO383" s="143"/>
      <c r="EP383" s="143"/>
      <c r="EQ383" s="143"/>
      <c r="ER383" s="143"/>
      <c r="ES383" s="143"/>
      <c r="ET383" s="143"/>
      <c r="EU383" s="143"/>
      <c r="EV383" s="143"/>
      <c r="EW383" s="143"/>
      <c r="EX383" s="143"/>
      <c r="EY383" s="143"/>
      <c r="EZ383" s="143"/>
      <c r="FA383" s="143"/>
      <c r="FB383" s="143"/>
      <c r="FC383" s="143"/>
    </row>
    <row r="384" spans="1:159" s="73" customFormat="1" ht="14.75" customHeight="1">
      <c r="A384" s="74" t="str">
        <f>IF(F384&lt;&gt;"",1+MAX($A$2:A383),"")</f>
        <v/>
      </c>
      <c r="B384" s="32"/>
      <c r="C384" s="36"/>
      <c r="D384" s="69" t="s">
        <v>186</v>
      </c>
      <c r="E384" s="113"/>
      <c r="F384" s="113"/>
      <c r="G384" s="113"/>
      <c r="H384" s="113"/>
      <c r="I384" s="37">
        <v>0</v>
      </c>
      <c r="J384" s="38">
        <f t="shared" si="97"/>
        <v>0</v>
      </c>
      <c r="K384" s="39">
        <v>0</v>
      </c>
      <c r="L384" s="40">
        <f t="shared" si="98"/>
        <v>0</v>
      </c>
      <c r="M384" s="40">
        <f t="shared" si="99"/>
        <v>0</v>
      </c>
      <c r="N384" s="40">
        <v>0</v>
      </c>
      <c r="O384" s="40">
        <f t="shared" si="100"/>
        <v>0</v>
      </c>
      <c r="P384" s="40">
        <f t="shared" si="101"/>
        <v>0</v>
      </c>
      <c r="Q384" s="30">
        <f t="shared" si="102"/>
        <v>0</v>
      </c>
      <c r="R384" s="145"/>
      <c r="S384" s="145"/>
      <c r="T384" s="145"/>
      <c r="U384" s="145"/>
      <c r="V384" s="145"/>
      <c r="W384" s="145"/>
      <c r="X384" s="145"/>
      <c r="Y384" s="145"/>
      <c r="Z384" s="145"/>
      <c r="AA384" s="145"/>
      <c r="AB384" s="145"/>
      <c r="AC384" s="145"/>
      <c r="AD384" s="145"/>
      <c r="AE384" s="145"/>
      <c r="AF384" s="145"/>
      <c r="AG384" s="145"/>
      <c r="AH384" s="145"/>
      <c r="AI384" s="145"/>
      <c r="AJ384" s="145"/>
      <c r="AK384" s="143"/>
      <c r="AL384" s="143"/>
      <c r="AM384" s="143"/>
      <c r="AN384" s="143"/>
      <c r="AO384" s="143"/>
      <c r="AP384" s="143"/>
      <c r="AQ384" s="143"/>
      <c r="AR384" s="143"/>
      <c r="AS384" s="143"/>
      <c r="AT384" s="143"/>
      <c r="AU384" s="143"/>
      <c r="AV384" s="143"/>
      <c r="AW384" s="143"/>
      <c r="AX384" s="143"/>
      <c r="AY384" s="143"/>
      <c r="AZ384" s="143"/>
      <c r="BA384" s="143"/>
      <c r="BB384" s="143"/>
      <c r="BC384" s="143"/>
      <c r="BD384" s="143"/>
      <c r="BE384" s="143"/>
      <c r="BF384" s="143"/>
      <c r="BG384" s="143"/>
      <c r="BH384" s="143"/>
      <c r="BI384" s="143"/>
      <c r="BJ384" s="143"/>
      <c r="BK384" s="143"/>
      <c r="BL384" s="143"/>
      <c r="BM384" s="143"/>
      <c r="BN384" s="143"/>
      <c r="BO384" s="143"/>
      <c r="BP384" s="143"/>
      <c r="BQ384" s="143"/>
      <c r="BR384" s="143"/>
      <c r="BS384" s="143"/>
      <c r="BT384" s="143"/>
      <c r="BU384" s="143"/>
      <c r="BV384" s="143"/>
      <c r="BW384" s="143"/>
      <c r="BX384" s="143"/>
      <c r="BY384" s="143"/>
      <c r="BZ384" s="143"/>
      <c r="CA384" s="143"/>
      <c r="CB384" s="143"/>
      <c r="CC384" s="143"/>
      <c r="CD384" s="143"/>
      <c r="CE384" s="143"/>
      <c r="CF384" s="143"/>
      <c r="CG384" s="143"/>
      <c r="CH384" s="143"/>
      <c r="CI384" s="143"/>
      <c r="CJ384" s="143"/>
      <c r="CK384" s="143"/>
      <c r="CL384" s="143"/>
      <c r="CM384" s="143"/>
      <c r="CN384" s="143"/>
      <c r="CO384" s="143"/>
      <c r="CP384" s="143"/>
      <c r="CQ384" s="143"/>
      <c r="CR384" s="143"/>
      <c r="CS384" s="143"/>
      <c r="CT384" s="143"/>
      <c r="CU384" s="143"/>
      <c r="CV384" s="143"/>
      <c r="CW384" s="143"/>
      <c r="CX384" s="143"/>
      <c r="CY384" s="143"/>
      <c r="CZ384" s="143"/>
      <c r="DA384" s="143"/>
      <c r="DB384" s="143"/>
      <c r="DC384" s="143"/>
      <c r="DD384" s="143"/>
      <c r="DE384" s="143"/>
      <c r="DF384" s="143"/>
      <c r="DG384" s="143"/>
      <c r="DH384" s="143"/>
      <c r="DI384" s="143"/>
      <c r="DJ384" s="143"/>
      <c r="DK384" s="143"/>
      <c r="DL384" s="143"/>
      <c r="DM384" s="143"/>
      <c r="DN384" s="143"/>
      <c r="DO384" s="143"/>
      <c r="DP384" s="143"/>
      <c r="DQ384" s="143"/>
      <c r="DR384" s="143"/>
      <c r="DS384" s="143"/>
      <c r="DT384" s="143"/>
      <c r="DU384" s="143"/>
      <c r="DV384" s="143"/>
      <c r="DW384" s="143"/>
      <c r="DX384" s="143"/>
      <c r="DY384" s="143"/>
      <c r="DZ384" s="143"/>
      <c r="EA384" s="143"/>
      <c r="EB384" s="143"/>
      <c r="EC384" s="143"/>
      <c r="ED384" s="143"/>
      <c r="EE384" s="143"/>
      <c r="EF384" s="143"/>
      <c r="EG384" s="143"/>
      <c r="EH384" s="143"/>
      <c r="EI384" s="143"/>
      <c r="EJ384" s="143"/>
      <c r="EK384" s="143"/>
      <c r="EL384" s="143"/>
      <c r="EM384" s="143"/>
      <c r="EN384" s="143"/>
      <c r="EO384" s="143"/>
      <c r="EP384" s="143"/>
      <c r="EQ384" s="143"/>
      <c r="ER384" s="143"/>
      <c r="ES384" s="143"/>
      <c r="ET384" s="143"/>
      <c r="EU384" s="143"/>
      <c r="EV384" s="143"/>
      <c r="EW384" s="143"/>
      <c r="EX384" s="143"/>
      <c r="EY384" s="143"/>
      <c r="EZ384" s="143"/>
      <c r="FA384" s="143"/>
      <c r="FB384" s="143"/>
      <c r="FC384" s="143"/>
    </row>
    <row r="385" spans="1:159" s="73" customFormat="1">
      <c r="A385" s="74">
        <f>IF(F385&lt;&gt;"",1+MAX($A$2:A384),"")</f>
        <v>305</v>
      </c>
      <c r="B385" s="32"/>
      <c r="C385" s="76"/>
      <c r="D385" s="70" t="s">
        <v>187</v>
      </c>
      <c r="E385" s="124">
        <v>3142</v>
      </c>
      <c r="F385" s="63">
        <v>0.1</v>
      </c>
      <c r="G385" s="64">
        <f t="shared" ref="G385:G387" si="103">E385*(1+F385)</f>
        <v>3456.2000000000003</v>
      </c>
      <c r="H385" s="65" t="s">
        <v>37</v>
      </c>
      <c r="I385" s="37">
        <v>0</v>
      </c>
      <c r="J385" s="38">
        <f t="shared" si="97"/>
        <v>0</v>
      </c>
      <c r="K385" s="39">
        <v>0</v>
      </c>
      <c r="L385" s="40">
        <f t="shared" si="98"/>
        <v>0</v>
      </c>
      <c r="M385" s="40">
        <f t="shared" si="99"/>
        <v>0</v>
      </c>
      <c r="N385" s="40">
        <v>0</v>
      </c>
      <c r="O385" s="40">
        <f t="shared" si="100"/>
        <v>0</v>
      </c>
      <c r="P385" s="40">
        <f t="shared" si="101"/>
        <v>0</v>
      </c>
      <c r="Q385" s="30">
        <f t="shared" si="102"/>
        <v>0</v>
      </c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  <c r="AG385" s="143"/>
      <c r="AH385" s="143"/>
      <c r="AI385" s="143"/>
      <c r="AJ385" s="143"/>
      <c r="AK385" s="143"/>
      <c r="AL385" s="143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3"/>
      <c r="BB385" s="143"/>
      <c r="BC385" s="143"/>
      <c r="BD385" s="143"/>
      <c r="BE385" s="143"/>
      <c r="BF385" s="143"/>
      <c r="BG385" s="143"/>
      <c r="BH385" s="143"/>
      <c r="BI385" s="143"/>
      <c r="BJ385" s="143"/>
      <c r="BK385" s="143"/>
      <c r="BL385" s="143"/>
      <c r="BM385" s="143"/>
      <c r="BN385" s="143"/>
      <c r="BO385" s="143"/>
      <c r="BP385" s="143"/>
      <c r="BQ385" s="143"/>
      <c r="BR385" s="143"/>
      <c r="BS385" s="143"/>
      <c r="BT385" s="143"/>
      <c r="BU385" s="143"/>
      <c r="BV385" s="143"/>
      <c r="BW385" s="143"/>
      <c r="BX385" s="143"/>
      <c r="BY385" s="143"/>
      <c r="BZ385" s="143"/>
      <c r="CA385" s="143"/>
      <c r="CB385" s="143"/>
      <c r="CC385" s="143"/>
      <c r="CD385" s="143"/>
      <c r="CE385" s="143"/>
      <c r="CF385" s="143"/>
      <c r="CG385" s="143"/>
      <c r="CH385" s="143"/>
      <c r="CI385" s="143"/>
      <c r="CJ385" s="143"/>
      <c r="CK385" s="143"/>
      <c r="CL385" s="143"/>
      <c r="CM385" s="143"/>
      <c r="CN385" s="143"/>
      <c r="CO385" s="143"/>
      <c r="CP385" s="143"/>
      <c r="CQ385" s="143"/>
      <c r="CR385" s="143"/>
      <c r="CS385" s="143"/>
      <c r="CT385" s="143"/>
      <c r="CU385" s="143"/>
      <c r="CV385" s="143"/>
      <c r="CW385" s="143"/>
      <c r="CX385" s="143"/>
      <c r="CY385" s="143"/>
      <c r="CZ385" s="143"/>
      <c r="DA385" s="143"/>
      <c r="DB385" s="143"/>
      <c r="DC385" s="143"/>
      <c r="DD385" s="143"/>
      <c r="DE385" s="143"/>
      <c r="DF385" s="143"/>
      <c r="DG385" s="143"/>
      <c r="DH385" s="143"/>
      <c r="DI385" s="143"/>
      <c r="DJ385" s="143"/>
      <c r="DK385" s="143"/>
      <c r="DL385" s="143"/>
      <c r="DM385" s="143"/>
      <c r="DN385" s="143"/>
      <c r="DO385" s="143"/>
      <c r="DP385" s="143"/>
      <c r="DQ385" s="143"/>
      <c r="DR385" s="143"/>
      <c r="DS385" s="143"/>
      <c r="DT385" s="143"/>
      <c r="DU385" s="143"/>
      <c r="DV385" s="143"/>
      <c r="DW385" s="143"/>
      <c r="DX385" s="143"/>
      <c r="DY385" s="143"/>
      <c r="DZ385" s="143"/>
      <c r="EA385" s="143"/>
      <c r="EB385" s="143"/>
      <c r="EC385" s="143"/>
      <c r="ED385" s="143"/>
      <c r="EE385" s="143"/>
      <c r="EF385" s="143"/>
      <c r="EG385" s="143"/>
      <c r="EH385" s="143"/>
      <c r="EI385" s="143"/>
      <c r="EJ385" s="143"/>
      <c r="EK385" s="143"/>
      <c r="EL385" s="143"/>
      <c r="EM385" s="143"/>
      <c r="EN385" s="143"/>
      <c r="EO385" s="143"/>
      <c r="EP385" s="143"/>
      <c r="EQ385" s="143"/>
      <c r="ER385" s="143"/>
      <c r="ES385" s="143"/>
      <c r="ET385" s="143"/>
      <c r="EU385" s="143"/>
      <c r="EV385" s="143"/>
      <c r="EW385" s="143"/>
      <c r="EX385" s="143"/>
      <c r="EY385" s="143"/>
      <c r="EZ385" s="143"/>
      <c r="FA385" s="143"/>
      <c r="FB385" s="143"/>
      <c r="FC385" s="143"/>
    </row>
    <row r="386" spans="1:159" s="73" customFormat="1">
      <c r="A386" s="74">
        <f>IF(F386&lt;&gt;"",1+MAX($A$2:A385),"")</f>
        <v>306</v>
      </c>
      <c r="B386" s="32"/>
      <c r="C386" s="76"/>
      <c r="D386" s="70" t="s">
        <v>188</v>
      </c>
      <c r="E386" s="124">
        <v>230</v>
      </c>
      <c r="F386" s="63">
        <v>0.1</v>
      </c>
      <c r="G386" s="64">
        <f t="shared" si="103"/>
        <v>253.00000000000003</v>
      </c>
      <c r="H386" s="65" t="s">
        <v>37</v>
      </c>
      <c r="I386" s="37">
        <v>0</v>
      </c>
      <c r="J386" s="38">
        <f t="shared" si="97"/>
        <v>0</v>
      </c>
      <c r="K386" s="39">
        <v>0</v>
      </c>
      <c r="L386" s="40">
        <f t="shared" si="98"/>
        <v>0</v>
      </c>
      <c r="M386" s="40">
        <f t="shared" si="99"/>
        <v>0</v>
      </c>
      <c r="N386" s="40">
        <v>0</v>
      </c>
      <c r="O386" s="40">
        <f t="shared" si="100"/>
        <v>0</v>
      </c>
      <c r="P386" s="40">
        <f t="shared" si="101"/>
        <v>0</v>
      </c>
      <c r="Q386" s="30">
        <f t="shared" si="102"/>
        <v>0</v>
      </c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3"/>
      <c r="BB386" s="143"/>
      <c r="BC386" s="143"/>
      <c r="BD386" s="143"/>
      <c r="BE386" s="143"/>
      <c r="BF386" s="143"/>
      <c r="BG386" s="143"/>
      <c r="BH386" s="143"/>
      <c r="BI386" s="143"/>
      <c r="BJ386" s="143"/>
      <c r="BK386" s="143"/>
      <c r="BL386" s="143"/>
      <c r="BM386" s="143"/>
      <c r="BN386" s="143"/>
      <c r="BO386" s="143"/>
      <c r="BP386" s="143"/>
      <c r="BQ386" s="143"/>
      <c r="BR386" s="143"/>
      <c r="BS386" s="143"/>
      <c r="BT386" s="143"/>
      <c r="BU386" s="143"/>
      <c r="BV386" s="143"/>
      <c r="BW386" s="143"/>
      <c r="BX386" s="143"/>
      <c r="BY386" s="143"/>
      <c r="BZ386" s="143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3"/>
      <c r="CM386" s="143"/>
      <c r="CN386" s="143"/>
      <c r="CO386" s="143"/>
      <c r="CP386" s="143"/>
      <c r="CQ386" s="143"/>
      <c r="CR386" s="143"/>
      <c r="CS386" s="143"/>
      <c r="CT386" s="143"/>
      <c r="CU386" s="143"/>
      <c r="CV386" s="143"/>
      <c r="CW386" s="143"/>
      <c r="CX386" s="143"/>
      <c r="CY386" s="143"/>
      <c r="CZ386" s="143"/>
      <c r="DA386" s="143"/>
      <c r="DB386" s="143"/>
      <c r="DC386" s="143"/>
      <c r="DD386" s="143"/>
      <c r="DE386" s="143"/>
      <c r="DF386" s="143"/>
      <c r="DG386" s="143"/>
      <c r="DH386" s="143"/>
      <c r="DI386" s="143"/>
      <c r="DJ386" s="143"/>
      <c r="DK386" s="143"/>
      <c r="DL386" s="143"/>
      <c r="DM386" s="143"/>
      <c r="DN386" s="143"/>
      <c r="DO386" s="143"/>
      <c r="DP386" s="143"/>
      <c r="DQ386" s="143"/>
      <c r="DR386" s="143"/>
      <c r="DS386" s="143"/>
      <c r="DT386" s="143"/>
      <c r="DU386" s="143"/>
      <c r="DV386" s="143"/>
      <c r="DW386" s="143"/>
      <c r="DX386" s="143"/>
      <c r="DY386" s="143"/>
      <c r="DZ386" s="143"/>
      <c r="EA386" s="143"/>
      <c r="EB386" s="143"/>
      <c r="EC386" s="143"/>
      <c r="ED386" s="143"/>
      <c r="EE386" s="143"/>
      <c r="EF386" s="143"/>
      <c r="EG386" s="143"/>
      <c r="EH386" s="143"/>
      <c r="EI386" s="143"/>
      <c r="EJ386" s="143"/>
      <c r="EK386" s="143"/>
      <c r="EL386" s="143"/>
      <c r="EM386" s="143"/>
      <c r="EN386" s="143"/>
      <c r="EO386" s="143"/>
      <c r="EP386" s="143"/>
      <c r="EQ386" s="143"/>
      <c r="ER386" s="143"/>
      <c r="ES386" s="143"/>
      <c r="ET386" s="143"/>
      <c r="EU386" s="143"/>
      <c r="EV386" s="143"/>
      <c r="EW386" s="143"/>
      <c r="EX386" s="143"/>
      <c r="EY386" s="143"/>
      <c r="EZ386" s="143"/>
      <c r="FA386" s="143"/>
      <c r="FB386" s="143"/>
      <c r="FC386" s="143"/>
    </row>
    <row r="387" spans="1:159" s="73" customFormat="1">
      <c r="A387" s="74">
        <f>IF(F387&lt;&gt;"",1+MAX($A$2:A386),"")</f>
        <v>307</v>
      </c>
      <c r="B387" s="32"/>
      <c r="C387" s="76"/>
      <c r="D387" s="70" t="s">
        <v>189</v>
      </c>
      <c r="E387" s="124">
        <v>2638</v>
      </c>
      <c r="F387" s="63">
        <v>0.1</v>
      </c>
      <c r="G387" s="64">
        <f t="shared" si="103"/>
        <v>2901.8</v>
      </c>
      <c r="H387" s="65" t="s">
        <v>37</v>
      </c>
      <c r="I387" s="37">
        <v>0</v>
      </c>
      <c r="J387" s="38">
        <f t="shared" si="97"/>
        <v>0</v>
      </c>
      <c r="K387" s="39">
        <v>0</v>
      </c>
      <c r="L387" s="40">
        <f t="shared" si="98"/>
        <v>0</v>
      </c>
      <c r="M387" s="40">
        <f t="shared" si="99"/>
        <v>0</v>
      </c>
      <c r="N387" s="40">
        <v>0</v>
      </c>
      <c r="O387" s="40">
        <f t="shared" si="100"/>
        <v>0</v>
      </c>
      <c r="P387" s="40">
        <f t="shared" si="101"/>
        <v>0</v>
      </c>
      <c r="Q387" s="30">
        <f t="shared" si="102"/>
        <v>0</v>
      </c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  <c r="AC387" s="143"/>
      <c r="AD387" s="143"/>
      <c r="AE387" s="143"/>
      <c r="AF387" s="143"/>
      <c r="AG387" s="143"/>
      <c r="AH387" s="143"/>
      <c r="AI387" s="143"/>
      <c r="AJ387" s="143"/>
      <c r="AK387" s="143"/>
      <c r="AL387" s="143"/>
      <c r="AM387" s="143"/>
      <c r="AN387" s="143"/>
      <c r="AO387" s="143"/>
      <c r="AP387" s="143"/>
      <c r="AQ387" s="143"/>
      <c r="AR387" s="143"/>
      <c r="AS387" s="143"/>
      <c r="AT387" s="143"/>
      <c r="AU387" s="143"/>
      <c r="AV387" s="143"/>
      <c r="AW387" s="143"/>
      <c r="AX387" s="143"/>
      <c r="AY387" s="143"/>
      <c r="AZ387" s="143"/>
      <c r="BA387" s="143"/>
      <c r="BB387" s="143"/>
      <c r="BC387" s="143"/>
      <c r="BD387" s="143"/>
      <c r="BE387" s="143"/>
      <c r="BF387" s="143"/>
      <c r="BG387" s="143"/>
      <c r="BH387" s="143"/>
      <c r="BI387" s="143"/>
      <c r="BJ387" s="143"/>
      <c r="BK387" s="143"/>
      <c r="BL387" s="143"/>
      <c r="BM387" s="143"/>
      <c r="BN387" s="143"/>
      <c r="BO387" s="143"/>
      <c r="BP387" s="143"/>
      <c r="BQ387" s="143"/>
      <c r="BR387" s="143"/>
      <c r="BS387" s="143"/>
      <c r="BT387" s="143"/>
      <c r="BU387" s="143"/>
      <c r="BV387" s="143"/>
      <c r="BW387" s="143"/>
      <c r="BX387" s="143"/>
      <c r="BY387" s="143"/>
      <c r="BZ387" s="143"/>
      <c r="CA387" s="143"/>
      <c r="CB387" s="143"/>
      <c r="CC387" s="143"/>
      <c r="CD387" s="143"/>
      <c r="CE387" s="143"/>
      <c r="CF387" s="143"/>
      <c r="CG387" s="143"/>
      <c r="CH387" s="143"/>
      <c r="CI387" s="143"/>
      <c r="CJ387" s="143"/>
      <c r="CK387" s="143"/>
      <c r="CL387" s="143"/>
      <c r="CM387" s="143"/>
      <c r="CN387" s="143"/>
      <c r="CO387" s="143"/>
      <c r="CP387" s="143"/>
      <c r="CQ387" s="143"/>
      <c r="CR387" s="143"/>
      <c r="CS387" s="143"/>
      <c r="CT387" s="143"/>
      <c r="CU387" s="143"/>
      <c r="CV387" s="143"/>
      <c r="CW387" s="143"/>
      <c r="CX387" s="143"/>
      <c r="CY387" s="143"/>
      <c r="CZ387" s="143"/>
      <c r="DA387" s="143"/>
      <c r="DB387" s="143"/>
      <c r="DC387" s="143"/>
      <c r="DD387" s="143"/>
      <c r="DE387" s="143"/>
      <c r="DF387" s="143"/>
      <c r="DG387" s="143"/>
      <c r="DH387" s="143"/>
      <c r="DI387" s="143"/>
      <c r="DJ387" s="143"/>
      <c r="DK387" s="143"/>
      <c r="DL387" s="143"/>
      <c r="DM387" s="143"/>
      <c r="DN387" s="143"/>
      <c r="DO387" s="143"/>
      <c r="DP387" s="143"/>
      <c r="DQ387" s="143"/>
      <c r="DR387" s="143"/>
      <c r="DS387" s="143"/>
      <c r="DT387" s="143"/>
      <c r="DU387" s="143"/>
      <c r="DV387" s="143"/>
      <c r="DW387" s="143"/>
      <c r="DX387" s="143"/>
      <c r="DY387" s="143"/>
      <c r="DZ387" s="143"/>
      <c r="EA387" s="143"/>
      <c r="EB387" s="143"/>
      <c r="EC387" s="143"/>
      <c r="ED387" s="143"/>
      <c r="EE387" s="143"/>
      <c r="EF387" s="143"/>
      <c r="EG387" s="143"/>
      <c r="EH387" s="143"/>
      <c r="EI387" s="143"/>
      <c r="EJ387" s="143"/>
      <c r="EK387" s="143"/>
      <c r="EL387" s="143"/>
      <c r="EM387" s="143"/>
      <c r="EN387" s="143"/>
      <c r="EO387" s="143"/>
      <c r="EP387" s="143"/>
      <c r="EQ387" s="143"/>
      <c r="ER387" s="143"/>
      <c r="ES387" s="143"/>
      <c r="ET387" s="143"/>
      <c r="EU387" s="143"/>
      <c r="EV387" s="143"/>
      <c r="EW387" s="143"/>
      <c r="EX387" s="143"/>
      <c r="EY387" s="143"/>
      <c r="EZ387" s="143"/>
      <c r="FA387" s="143"/>
      <c r="FB387" s="143"/>
      <c r="FC387" s="143"/>
    </row>
    <row r="388" spans="1:159" s="73" customFormat="1">
      <c r="A388" s="74" t="str">
        <f>IF(F388&lt;&gt;"",1+MAX($A$2:A387),"")</f>
        <v/>
      </c>
      <c r="B388" s="32"/>
      <c r="C388" s="76"/>
      <c r="D388" s="70"/>
      <c r="E388" s="124"/>
      <c r="F388" s="77"/>
      <c r="G388" s="78"/>
      <c r="H388" s="125"/>
      <c r="I388" s="37">
        <v>0</v>
      </c>
      <c r="J388" s="38">
        <f t="shared" si="97"/>
        <v>0</v>
      </c>
      <c r="K388" s="39">
        <v>0</v>
      </c>
      <c r="L388" s="40">
        <f t="shared" si="98"/>
        <v>0</v>
      </c>
      <c r="M388" s="40">
        <f t="shared" si="99"/>
        <v>0</v>
      </c>
      <c r="N388" s="40">
        <v>0</v>
      </c>
      <c r="O388" s="40">
        <f t="shared" si="100"/>
        <v>0</v>
      </c>
      <c r="P388" s="40">
        <f t="shared" si="101"/>
        <v>0</v>
      </c>
      <c r="Q388" s="30">
        <f t="shared" si="102"/>
        <v>0</v>
      </c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  <c r="AC388" s="143"/>
      <c r="AD388" s="143"/>
      <c r="AE388" s="143"/>
      <c r="AF388" s="143"/>
      <c r="AG388" s="143"/>
      <c r="AH388" s="143"/>
      <c r="AI388" s="143"/>
      <c r="AJ388" s="143"/>
      <c r="AK388" s="143"/>
      <c r="AL388" s="143"/>
      <c r="AM388" s="143"/>
      <c r="AN388" s="143"/>
      <c r="AO388" s="143"/>
      <c r="AP388" s="143"/>
      <c r="AQ388" s="143"/>
      <c r="AR388" s="143"/>
      <c r="AS388" s="143"/>
      <c r="AT388" s="143"/>
      <c r="AU388" s="143"/>
      <c r="AV388" s="143"/>
      <c r="AW388" s="143"/>
      <c r="AX388" s="143"/>
      <c r="AY388" s="143"/>
      <c r="AZ388" s="143"/>
      <c r="BA388" s="143"/>
      <c r="BB388" s="143"/>
      <c r="BC388" s="143"/>
      <c r="BD388" s="143"/>
      <c r="BE388" s="143"/>
      <c r="BF388" s="143"/>
      <c r="BG388" s="143"/>
      <c r="BH388" s="143"/>
      <c r="BI388" s="143"/>
      <c r="BJ388" s="143"/>
      <c r="BK388" s="143"/>
      <c r="BL388" s="143"/>
      <c r="BM388" s="143"/>
      <c r="BN388" s="143"/>
      <c r="BO388" s="143"/>
      <c r="BP388" s="143"/>
      <c r="BQ388" s="143"/>
      <c r="BR388" s="143"/>
      <c r="BS388" s="143"/>
      <c r="BT388" s="143"/>
      <c r="BU388" s="143"/>
      <c r="BV388" s="143"/>
      <c r="BW388" s="143"/>
      <c r="BX388" s="143"/>
      <c r="BY388" s="143"/>
      <c r="BZ388" s="143"/>
      <c r="CA388" s="143"/>
      <c r="CB388" s="143"/>
      <c r="CC388" s="143"/>
      <c r="CD388" s="143"/>
      <c r="CE388" s="143"/>
      <c r="CF388" s="143"/>
      <c r="CG388" s="143"/>
      <c r="CH388" s="143"/>
      <c r="CI388" s="143"/>
      <c r="CJ388" s="143"/>
      <c r="CK388" s="143"/>
      <c r="CL388" s="143"/>
      <c r="CM388" s="143"/>
      <c r="CN388" s="143"/>
      <c r="CO388" s="143"/>
      <c r="CP388" s="143"/>
      <c r="CQ388" s="143"/>
      <c r="CR388" s="143"/>
      <c r="CS388" s="143"/>
      <c r="CT388" s="143"/>
      <c r="CU388" s="143"/>
      <c r="CV388" s="143"/>
      <c r="CW388" s="143"/>
      <c r="CX388" s="143"/>
      <c r="CY388" s="143"/>
      <c r="CZ388" s="143"/>
      <c r="DA388" s="143"/>
      <c r="DB388" s="143"/>
      <c r="DC388" s="143"/>
      <c r="DD388" s="143"/>
      <c r="DE388" s="143"/>
      <c r="DF388" s="143"/>
      <c r="DG388" s="143"/>
      <c r="DH388" s="143"/>
      <c r="DI388" s="143"/>
      <c r="DJ388" s="143"/>
      <c r="DK388" s="143"/>
      <c r="DL388" s="143"/>
      <c r="DM388" s="143"/>
      <c r="DN388" s="143"/>
      <c r="DO388" s="143"/>
      <c r="DP388" s="143"/>
      <c r="DQ388" s="143"/>
      <c r="DR388" s="143"/>
      <c r="DS388" s="143"/>
      <c r="DT388" s="143"/>
      <c r="DU388" s="143"/>
      <c r="DV388" s="143"/>
      <c r="DW388" s="143"/>
      <c r="DX388" s="143"/>
      <c r="DY388" s="143"/>
      <c r="DZ388" s="143"/>
      <c r="EA388" s="143"/>
      <c r="EB388" s="143"/>
      <c r="EC388" s="143"/>
      <c r="ED388" s="143"/>
      <c r="EE388" s="143"/>
      <c r="EF388" s="143"/>
      <c r="EG388" s="143"/>
      <c r="EH388" s="143"/>
      <c r="EI388" s="143"/>
      <c r="EJ388" s="143"/>
      <c r="EK388" s="143"/>
      <c r="EL388" s="143"/>
      <c r="EM388" s="143"/>
      <c r="EN388" s="143"/>
      <c r="EO388" s="143"/>
      <c r="EP388" s="143"/>
      <c r="EQ388" s="143"/>
      <c r="ER388" s="143"/>
      <c r="ES388" s="143"/>
      <c r="ET388" s="143"/>
      <c r="EU388" s="143"/>
      <c r="EV388" s="143"/>
      <c r="EW388" s="143"/>
      <c r="EX388" s="143"/>
      <c r="EY388" s="143"/>
      <c r="EZ388" s="143"/>
      <c r="FA388" s="143"/>
      <c r="FB388" s="143"/>
      <c r="FC388" s="143"/>
    </row>
    <row r="389" spans="1:159" s="73" customFormat="1" ht="14.75" customHeight="1">
      <c r="A389" s="74" t="str">
        <f>IF(F389&lt;&gt;"",1+MAX($A$2:A388),"")</f>
        <v/>
      </c>
      <c r="B389" s="32"/>
      <c r="C389" s="36"/>
      <c r="D389" s="69" t="s">
        <v>190</v>
      </c>
      <c r="E389" s="113"/>
      <c r="F389" s="113"/>
      <c r="G389" s="113"/>
      <c r="H389" s="113"/>
      <c r="I389" s="37">
        <v>0</v>
      </c>
      <c r="J389" s="38">
        <f t="shared" si="97"/>
        <v>0</v>
      </c>
      <c r="K389" s="39">
        <v>0</v>
      </c>
      <c r="L389" s="40">
        <f t="shared" si="98"/>
        <v>0</v>
      </c>
      <c r="M389" s="40">
        <f t="shared" si="99"/>
        <v>0</v>
      </c>
      <c r="N389" s="40">
        <v>0</v>
      </c>
      <c r="O389" s="40">
        <f t="shared" si="100"/>
        <v>0</v>
      </c>
      <c r="P389" s="40">
        <f t="shared" si="101"/>
        <v>0</v>
      </c>
      <c r="Q389" s="30">
        <f t="shared" si="102"/>
        <v>0</v>
      </c>
      <c r="R389" s="145"/>
      <c r="S389" s="145"/>
      <c r="T389" s="145"/>
      <c r="U389" s="145"/>
      <c r="V389" s="145"/>
      <c r="W389" s="145"/>
      <c r="X389" s="145"/>
      <c r="Y389" s="145"/>
      <c r="Z389" s="145"/>
      <c r="AA389" s="145"/>
      <c r="AB389" s="145"/>
      <c r="AC389" s="145"/>
      <c r="AD389" s="145"/>
      <c r="AE389" s="145"/>
      <c r="AF389" s="145"/>
      <c r="AG389" s="145"/>
      <c r="AH389" s="145"/>
      <c r="AI389" s="145"/>
      <c r="AJ389" s="145"/>
      <c r="AK389" s="143"/>
      <c r="AL389" s="143"/>
      <c r="AM389" s="143"/>
      <c r="AN389" s="143"/>
      <c r="AO389" s="143"/>
      <c r="AP389" s="143"/>
      <c r="AQ389" s="143"/>
      <c r="AR389" s="143"/>
      <c r="AS389" s="143"/>
      <c r="AT389" s="143"/>
      <c r="AU389" s="143"/>
      <c r="AV389" s="143"/>
      <c r="AW389" s="143"/>
      <c r="AX389" s="143"/>
      <c r="AY389" s="143"/>
      <c r="AZ389" s="143"/>
      <c r="BA389" s="143"/>
      <c r="BB389" s="143"/>
      <c r="BC389" s="143"/>
      <c r="BD389" s="143"/>
      <c r="BE389" s="143"/>
      <c r="BF389" s="143"/>
      <c r="BG389" s="143"/>
      <c r="BH389" s="143"/>
      <c r="BI389" s="143"/>
      <c r="BJ389" s="143"/>
      <c r="BK389" s="143"/>
      <c r="BL389" s="143"/>
      <c r="BM389" s="143"/>
      <c r="BN389" s="143"/>
      <c r="BO389" s="143"/>
      <c r="BP389" s="143"/>
      <c r="BQ389" s="143"/>
      <c r="BR389" s="143"/>
      <c r="BS389" s="143"/>
      <c r="BT389" s="143"/>
      <c r="BU389" s="143"/>
      <c r="BV389" s="143"/>
      <c r="BW389" s="143"/>
      <c r="BX389" s="143"/>
      <c r="BY389" s="143"/>
      <c r="BZ389" s="143"/>
      <c r="CA389" s="143"/>
      <c r="CB389" s="143"/>
      <c r="CC389" s="143"/>
      <c r="CD389" s="143"/>
      <c r="CE389" s="143"/>
      <c r="CF389" s="143"/>
      <c r="CG389" s="143"/>
      <c r="CH389" s="143"/>
      <c r="CI389" s="143"/>
      <c r="CJ389" s="143"/>
      <c r="CK389" s="143"/>
      <c r="CL389" s="143"/>
      <c r="CM389" s="143"/>
      <c r="CN389" s="143"/>
      <c r="CO389" s="143"/>
      <c r="CP389" s="143"/>
      <c r="CQ389" s="143"/>
      <c r="CR389" s="143"/>
      <c r="CS389" s="143"/>
      <c r="CT389" s="143"/>
      <c r="CU389" s="143"/>
      <c r="CV389" s="143"/>
      <c r="CW389" s="143"/>
      <c r="CX389" s="143"/>
      <c r="CY389" s="143"/>
      <c r="CZ389" s="143"/>
      <c r="DA389" s="143"/>
      <c r="DB389" s="143"/>
      <c r="DC389" s="143"/>
      <c r="DD389" s="143"/>
      <c r="DE389" s="143"/>
      <c r="DF389" s="143"/>
      <c r="DG389" s="143"/>
      <c r="DH389" s="143"/>
      <c r="DI389" s="143"/>
      <c r="DJ389" s="143"/>
      <c r="DK389" s="143"/>
      <c r="DL389" s="143"/>
      <c r="DM389" s="143"/>
      <c r="DN389" s="143"/>
      <c r="DO389" s="143"/>
      <c r="DP389" s="143"/>
      <c r="DQ389" s="143"/>
      <c r="DR389" s="143"/>
      <c r="DS389" s="143"/>
      <c r="DT389" s="143"/>
      <c r="DU389" s="143"/>
      <c r="DV389" s="143"/>
      <c r="DW389" s="143"/>
      <c r="DX389" s="143"/>
      <c r="DY389" s="143"/>
      <c r="DZ389" s="143"/>
      <c r="EA389" s="143"/>
      <c r="EB389" s="143"/>
      <c r="EC389" s="143"/>
      <c r="ED389" s="143"/>
      <c r="EE389" s="143"/>
      <c r="EF389" s="143"/>
      <c r="EG389" s="143"/>
      <c r="EH389" s="143"/>
      <c r="EI389" s="143"/>
      <c r="EJ389" s="143"/>
      <c r="EK389" s="143"/>
      <c r="EL389" s="143"/>
      <c r="EM389" s="143"/>
      <c r="EN389" s="143"/>
      <c r="EO389" s="143"/>
      <c r="EP389" s="143"/>
      <c r="EQ389" s="143"/>
      <c r="ER389" s="143"/>
      <c r="ES389" s="143"/>
      <c r="ET389" s="143"/>
      <c r="EU389" s="143"/>
      <c r="EV389" s="143"/>
      <c r="EW389" s="143"/>
      <c r="EX389" s="143"/>
      <c r="EY389" s="143"/>
      <c r="EZ389" s="143"/>
      <c r="FA389" s="143"/>
      <c r="FB389" s="143"/>
      <c r="FC389" s="143"/>
    </row>
    <row r="390" spans="1:159" s="73" customFormat="1">
      <c r="A390" s="74">
        <f>IF(F390&lt;&gt;"",1+MAX($A$2:A389),"")</f>
        <v>308</v>
      </c>
      <c r="B390" s="32"/>
      <c r="C390" s="65"/>
      <c r="D390" s="70" t="s">
        <v>191</v>
      </c>
      <c r="E390" s="120">
        <v>85</v>
      </c>
      <c r="F390" s="63">
        <v>0</v>
      </c>
      <c r="G390" s="64">
        <f t="shared" ref="G390:G391" si="104">E390*(1+F390)</f>
        <v>85</v>
      </c>
      <c r="H390" s="65" t="s">
        <v>38</v>
      </c>
      <c r="I390" s="37">
        <v>0</v>
      </c>
      <c r="J390" s="38">
        <f t="shared" si="97"/>
        <v>0</v>
      </c>
      <c r="K390" s="39">
        <v>0</v>
      </c>
      <c r="L390" s="40">
        <f t="shared" si="98"/>
        <v>0</v>
      </c>
      <c r="M390" s="40">
        <f t="shared" si="99"/>
        <v>0</v>
      </c>
      <c r="N390" s="40">
        <v>0</v>
      </c>
      <c r="O390" s="40">
        <f t="shared" si="100"/>
        <v>0</v>
      </c>
      <c r="P390" s="40">
        <f t="shared" si="101"/>
        <v>0</v>
      </c>
      <c r="Q390" s="30">
        <f t="shared" si="102"/>
        <v>0</v>
      </c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  <c r="AG390" s="143"/>
      <c r="AH390" s="143"/>
      <c r="AI390" s="143"/>
      <c r="AJ390" s="143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  <c r="AU390" s="143"/>
      <c r="AV390" s="143"/>
      <c r="AW390" s="143"/>
      <c r="AX390" s="143"/>
      <c r="AY390" s="143"/>
      <c r="AZ390" s="143"/>
      <c r="BA390" s="143"/>
      <c r="BB390" s="143"/>
      <c r="BC390" s="143"/>
      <c r="BD390" s="143"/>
      <c r="BE390" s="143"/>
      <c r="BF390" s="143"/>
      <c r="BG390" s="143"/>
      <c r="BH390" s="143"/>
      <c r="BI390" s="143"/>
      <c r="BJ390" s="143"/>
      <c r="BK390" s="143"/>
      <c r="BL390" s="143"/>
      <c r="BM390" s="143"/>
      <c r="BN390" s="143"/>
      <c r="BO390" s="143"/>
      <c r="BP390" s="143"/>
      <c r="BQ390" s="143"/>
      <c r="BR390" s="143"/>
      <c r="BS390" s="143"/>
      <c r="BT390" s="143"/>
      <c r="BU390" s="143"/>
      <c r="BV390" s="143"/>
      <c r="BW390" s="143"/>
      <c r="BX390" s="143"/>
      <c r="BY390" s="143"/>
      <c r="BZ390" s="143"/>
      <c r="CA390" s="143"/>
      <c r="CB390" s="143"/>
      <c r="CC390" s="143"/>
      <c r="CD390" s="143"/>
      <c r="CE390" s="143"/>
      <c r="CF390" s="143"/>
      <c r="CG390" s="143"/>
      <c r="CH390" s="143"/>
      <c r="CI390" s="143"/>
      <c r="CJ390" s="143"/>
      <c r="CK390" s="143"/>
      <c r="CL390" s="143"/>
      <c r="CM390" s="143"/>
      <c r="CN390" s="143"/>
      <c r="CO390" s="143"/>
      <c r="CP390" s="143"/>
      <c r="CQ390" s="143"/>
      <c r="CR390" s="143"/>
      <c r="CS390" s="143"/>
      <c r="CT390" s="143"/>
      <c r="CU390" s="143"/>
      <c r="CV390" s="143"/>
      <c r="CW390" s="143"/>
      <c r="CX390" s="143"/>
      <c r="CY390" s="143"/>
      <c r="CZ390" s="143"/>
      <c r="DA390" s="143"/>
      <c r="DB390" s="143"/>
      <c r="DC390" s="143"/>
      <c r="DD390" s="143"/>
      <c r="DE390" s="143"/>
      <c r="DF390" s="143"/>
      <c r="DG390" s="143"/>
      <c r="DH390" s="143"/>
      <c r="DI390" s="143"/>
      <c r="DJ390" s="143"/>
      <c r="DK390" s="143"/>
      <c r="DL390" s="143"/>
      <c r="DM390" s="143"/>
      <c r="DN390" s="143"/>
      <c r="DO390" s="143"/>
      <c r="DP390" s="143"/>
      <c r="DQ390" s="143"/>
      <c r="DR390" s="143"/>
      <c r="DS390" s="143"/>
      <c r="DT390" s="143"/>
      <c r="DU390" s="143"/>
      <c r="DV390" s="143"/>
      <c r="DW390" s="143"/>
      <c r="DX390" s="143"/>
      <c r="DY390" s="143"/>
      <c r="DZ390" s="143"/>
      <c r="EA390" s="143"/>
      <c r="EB390" s="143"/>
      <c r="EC390" s="143"/>
      <c r="ED390" s="143"/>
      <c r="EE390" s="143"/>
      <c r="EF390" s="143"/>
      <c r="EG390" s="143"/>
      <c r="EH390" s="143"/>
      <c r="EI390" s="143"/>
      <c r="EJ390" s="143"/>
      <c r="EK390" s="143"/>
      <c r="EL390" s="143"/>
      <c r="EM390" s="143"/>
      <c r="EN390" s="143"/>
      <c r="EO390" s="143"/>
      <c r="EP390" s="143"/>
      <c r="EQ390" s="143"/>
      <c r="ER390" s="143"/>
      <c r="ES390" s="143"/>
      <c r="ET390" s="143"/>
      <c r="EU390" s="143"/>
      <c r="EV390" s="143"/>
      <c r="EW390" s="143"/>
      <c r="EX390" s="143"/>
      <c r="EY390" s="143"/>
      <c r="EZ390" s="143"/>
      <c r="FA390" s="143"/>
      <c r="FB390" s="143"/>
      <c r="FC390" s="143"/>
    </row>
    <row r="391" spans="1:159" s="73" customFormat="1">
      <c r="A391" s="74">
        <f>IF(F391&lt;&gt;"",1+MAX($A$2:A390),"")</f>
        <v>309</v>
      </c>
      <c r="B391" s="32"/>
      <c r="C391" s="65"/>
      <c r="D391" s="70" t="s">
        <v>192</v>
      </c>
      <c r="E391" s="120">
        <v>7</v>
      </c>
      <c r="F391" s="63">
        <v>0</v>
      </c>
      <c r="G391" s="64">
        <f t="shared" si="104"/>
        <v>7</v>
      </c>
      <c r="H391" s="65" t="s">
        <v>38</v>
      </c>
      <c r="I391" s="37">
        <v>0</v>
      </c>
      <c r="J391" s="38">
        <f t="shared" si="97"/>
        <v>0</v>
      </c>
      <c r="K391" s="39">
        <v>0</v>
      </c>
      <c r="L391" s="40">
        <f t="shared" si="98"/>
        <v>0</v>
      </c>
      <c r="M391" s="40">
        <f t="shared" si="99"/>
        <v>0</v>
      </c>
      <c r="N391" s="40">
        <v>0</v>
      </c>
      <c r="O391" s="40">
        <f t="shared" si="100"/>
        <v>0</v>
      </c>
      <c r="P391" s="40">
        <f t="shared" si="101"/>
        <v>0</v>
      </c>
      <c r="Q391" s="30">
        <f t="shared" si="102"/>
        <v>0</v>
      </c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3"/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3"/>
      <c r="BC391" s="143"/>
      <c r="BD391" s="143"/>
      <c r="BE391" s="143"/>
      <c r="BF391" s="143"/>
      <c r="BG391" s="143"/>
      <c r="BH391" s="143"/>
      <c r="BI391" s="143"/>
      <c r="BJ391" s="143"/>
      <c r="BK391" s="143"/>
      <c r="BL391" s="143"/>
      <c r="BM391" s="143"/>
      <c r="BN391" s="143"/>
      <c r="BO391" s="143"/>
      <c r="BP391" s="143"/>
      <c r="BQ391" s="143"/>
      <c r="BR391" s="143"/>
      <c r="BS391" s="143"/>
      <c r="BT391" s="143"/>
      <c r="BU391" s="143"/>
      <c r="BV391" s="143"/>
      <c r="BW391" s="143"/>
      <c r="BX391" s="143"/>
      <c r="BY391" s="143"/>
      <c r="BZ391" s="143"/>
      <c r="CA391" s="143"/>
      <c r="CB391" s="143"/>
      <c r="CC391" s="143"/>
      <c r="CD391" s="143"/>
      <c r="CE391" s="143"/>
      <c r="CF391" s="143"/>
      <c r="CG391" s="143"/>
      <c r="CH391" s="143"/>
      <c r="CI391" s="143"/>
      <c r="CJ391" s="143"/>
      <c r="CK391" s="143"/>
      <c r="CL391" s="143"/>
      <c r="CM391" s="143"/>
      <c r="CN391" s="143"/>
      <c r="CO391" s="143"/>
      <c r="CP391" s="143"/>
      <c r="CQ391" s="143"/>
      <c r="CR391" s="143"/>
      <c r="CS391" s="143"/>
      <c r="CT391" s="143"/>
      <c r="CU391" s="143"/>
      <c r="CV391" s="143"/>
      <c r="CW391" s="143"/>
      <c r="CX391" s="143"/>
      <c r="CY391" s="143"/>
      <c r="CZ391" s="143"/>
      <c r="DA391" s="143"/>
      <c r="DB391" s="143"/>
      <c r="DC391" s="143"/>
      <c r="DD391" s="143"/>
      <c r="DE391" s="143"/>
      <c r="DF391" s="143"/>
      <c r="DG391" s="143"/>
      <c r="DH391" s="143"/>
      <c r="DI391" s="143"/>
      <c r="DJ391" s="143"/>
      <c r="DK391" s="143"/>
      <c r="DL391" s="143"/>
      <c r="DM391" s="143"/>
      <c r="DN391" s="143"/>
      <c r="DO391" s="143"/>
      <c r="DP391" s="143"/>
      <c r="DQ391" s="143"/>
      <c r="DR391" s="143"/>
      <c r="DS391" s="143"/>
      <c r="DT391" s="143"/>
      <c r="DU391" s="143"/>
      <c r="DV391" s="143"/>
      <c r="DW391" s="143"/>
      <c r="DX391" s="143"/>
      <c r="DY391" s="143"/>
      <c r="DZ391" s="143"/>
      <c r="EA391" s="143"/>
      <c r="EB391" s="143"/>
      <c r="EC391" s="143"/>
      <c r="ED391" s="143"/>
      <c r="EE391" s="143"/>
      <c r="EF391" s="143"/>
      <c r="EG391" s="143"/>
      <c r="EH391" s="143"/>
      <c r="EI391" s="143"/>
      <c r="EJ391" s="143"/>
      <c r="EK391" s="143"/>
      <c r="EL391" s="143"/>
      <c r="EM391" s="143"/>
      <c r="EN391" s="143"/>
      <c r="EO391" s="143"/>
      <c r="EP391" s="143"/>
      <c r="EQ391" s="143"/>
      <c r="ER391" s="143"/>
      <c r="ES391" s="143"/>
      <c r="ET391" s="143"/>
      <c r="EU391" s="143"/>
      <c r="EV391" s="143"/>
      <c r="EW391" s="143"/>
      <c r="EX391" s="143"/>
      <c r="EY391" s="143"/>
      <c r="EZ391" s="143"/>
      <c r="FA391" s="143"/>
      <c r="FB391" s="143"/>
      <c r="FC391" s="143"/>
    </row>
    <row r="392" spans="1:159" s="73" customFormat="1">
      <c r="A392" s="74" t="str">
        <f>IF(F392&lt;&gt;"",1+MAX($A$2:A391),"")</f>
        <v/>
      </c>
      <c r="B392" s="32"/>
      <c r="C392" s="65"/>
      <c r="D392" s="70"/>
      <c r="E392" s="120"/>
      <c r="F392" s="63"/>
      <c r="G392" s="64"/>
      <c r="H392" s="65"/>
      <c r="I392" s="37">
        <v>0</v>
      </c>
      <c r="J392" s="38">
        <f t="shared" si="97"/>
        <v>0</v>
      </c>
      <c r="K392" s="39">
        <v>0</v>
      </c>
      <c r="L392" s="40">
        <f t="shared" si="98"/>
        <v>0</v>
      </c>
      <c r="M392" s="40">
        <f t="shared" si="99"/>
        <v>0</v>
      </c>
      <c r="N392" s="40">
        <v>0</v>
      </c>
      <c r="O392" s="40">
        <f t="shared" si="100"/>
        <v>0</v>
      </c>
      <c r="P392" s="40">
        <f t="shared" si="101"/>
        <v>0</v>
      </c>
      <c r="Q392" s="30">
        <f t="shared" si="102"/>
        <v>0</v>
      </c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  <c r="AG392" s="143"/>
      <c r="AH392" s="143"/>
      <c r="AI392" s="143"/>
      <c r="AJ392" s="143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3"/>
      <c r="BB392" s="143"/>
      <c r="BC392" s="143"/>
      <c r="BD392" s="143"/>
      <c r="BE392" s="143"/>
      <c r="BF392" s="143"/>
      <c r="BG392" s="143"/>
      <c r="BH392" s="143"/>
      <c r="BI392" s="143"/>
      <c r="BJ392" s="143"/>
      <c r="BK392" s="143"/>
      <c r="BL392" s="143"/>
      <c r="BM392" s="143"/>
      <c r="BN392" s="143"/>
      <c r="BO392" s="143"/>
      <c r="BP392" s="143"/>
      <c r="BQ392" s="143"/>
      <c r="BR392" s="143"/>
      <c r="BS392" s="143"/>
      <c r="BT392" s="143"/>
      <c r="BU392" s="143"/>
      <c r="BV392" s="143"/>
      <c r="BW392" s="143"/>
      <c r="BX392" s="143"/>
      <c r="BY392" s="143"/>
      <c r="BZ392" s="143"/>
      <c r="CA392" s="143"/>
      <c r="CB392" s="143"/>
      <c r="CC392" s="143"/>
      <c r="CD392" s="143"/>
      <c r="CE392" s="143"/>
      <c r="CF392" s="143"/>
      <c r="CG392" s="143"/>
      <c r="CH392" s="143"/>
      <c r="CI392" s="143"/>
      <c r="CJ392" s="143"/>
      <c r="CK392" s="143"/>
      <c r="CL392" s="143"/>
      <c r="CM392" s="143"/>
      <c r="CN392" s="143"/>
      <c r="CO392" s="143"/>
      <c r="CP392" s="143"/>
      <c r="CQ392" s="143"/>
      <c r="CR392" s="143"/>
      <c r="CS392" s="143"/>
      <c r="CT392" s="143"/>
      <c r="CU392" s="143"/>
      <c r="CV392" s="143"/>
      <c r="CW392" s="143"/>
      <c r="CX392" s="143"/>
      <c r="CY392" s="143"/>
      <c r="CZ392" s="143"/>
      <c r="DA392" s="143"/>
      <c r="DB392" s="143"/>
      <c r="DC392" s="143"/>
      <c r="DD392" s="143"/>
      <c r="DE392" s="143"/>
      <c r="DF392" s="143"/>
      <c r="DG392" s="143"/>
      <c r="DH392" s="143"/>
      <c r="DI392" s="143"/>
      <c r="DJ392" s="143"/>
      <c r="DK392" s="143"/>
      <c r="DL392" s="143"/>
      <c r="DM392" s="143"/>
      <c r="DN392" s="143"/>
      <c r="DO392" s="143"/>
      <c r="DP392" s="143"/>
      <c r="DQ392" s="143"/>
      <c r="DR392" s="143"/>
      <c r="DS392" s="143"/>
      <c r="DT392" s="143"/>
      <c r="DU392" s="143"/>
      <c r="DV392" s="143"/>
      <c r="DW392" s="143"/>
      <c r="DX392" s="143"/>
      <c r="DY392" s="143"/>
      <c r="DZ392" s="143"/>
      <c r="EA392" s="143"/>
      <c r="EB392" s="143"/>
      <c r="EC392" s="143"/>
      <c r="ED392" s="143"/>
      <c r="EE392" s="143"/>
      <c r="EF392" s="143"/>
      <c r="EG392" s="143"/>
      <c r="EH392" s="143"/>
      <c r="EI392" s="143"/>
      <c r="EJ392" s="143"/>
      <c r="EK392" s="143"/>
      <c r="EL392" s="143"/>
      <c r="EM392" s="143"/>
      <c r="EN392" s="143"/>
      <c r="EO392" s="143"/>
      <c r="EP392" s="143"/>
      <c r="EQ392" s="143"/>
      <c r="ER392" s="143"/>
      <c r="ES392" s="143"/>
      <c r="ET392" s="143"/>
      <c r="EU392" s="143"/>
      <c r="EV392" s="143"/>
      <c r="EW392" s="143"/>
      <c r="EX392" s="143"/>
      <c r="EY392" s="143"/>
      <c r="EZ392" s="143"/>
      <c r="FA392" s="143"/>
      <c r="FB392" s="143"/>
      <c r="FC392" s="143"/>
    </row>
    <row r="393" spans="1:159" s="73" customFormat="1" ht="14.75" customHeight="1">
      <c r="A393" s="74" t="str">
        <f>IF(F393&lt;&gt;"",1+MAX($A$2:A392),"")</f>
        <v/>
      </c>
      <c r="B393" s="32"/>
      <c r="C393" s="36"/>
      <c r="D393" s="69" t="s">
        <v>193</v>
      </c>
      <c r="E393" s="113"/>
      <c r="F393" s="113"/>
      <c r="G393" s="113"/>
      <c r="H393" s="113"/>
      <c r="I393" s="37">
        <v>0</v>
      </c>
      <c r="J393" s="38">
        <f t="shared" si="97"/>
        <v>0</v>
      </c>
      <c r="K393" s="39">
        <v>0</v>
      </c>
      <c r="L393" s="40">
        <f t="shared" si="98"/>
        <v>0</v>
      </c>
      <c r="M393" s="40">
        <f t="shared" si="99"/>
        <v>0</v>
      </c>
      <c r="N393" s="40">
        <v>0</v>
      </c>
      <c r="O393" s="40">
        <f t="shared" si="100"/>
        <v>0</v>
      </c>
      <c r="P393" s="40">
        <f t="shared" si="101"/>
        <v>0</v>
      </c>
      <c r="Q393" s="30">
        <f t="shared" si="102"/>
        <v>0</v>
      </c>
      <c r="R393" s="145"/>
      <c r="S393" s="145"/>
      <c r="T393" s="145"/>
      <c r="U393" s="145"/>
      <c r="V393" s="145"/>
      <c r="W393" s="145"/>
      <c r="X393" s="145"/>
      <c r="Y393" s="145"/>
      <c r="Z393" s="145"/>
      <c r="AA393" s="145"/>
      <c r="AB393" s="145"/>
      <c r="AC393" s="145"/>
      <c r="AD393" s="145"/>
      <c r="AE393" s="145"/>
      <c r="AF393" s="145"/>
      <c r="AG393" s="145"/>
      <c r="AH393" s="145"/>
      <c r="AI393" s="145"/>
      <c r="AJ393" s="145"/>
      <c r="AK393" s="143"/>
      <c r="AL393" s="143"/>
      <c r="AM393" s="143"/>
      <c r="AN393" s="143"/>
      <c r="AO393" s="143"/>
      <c r="AP393" s="143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3"/>
      <c r="BB393" s="143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3"/>
      <c r="BN393" s="143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3"/>
      <c r="BZ393" s="143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3"/>
      <c r="CM393" s="143"/>
      <c r="CN393" s="143"/>
      <c r="CO393" s="143"/>
      <c r="CP393" s="143"/>
      <c r="CQ393" s="143"/>
      <c r="CR393" s="143"/>
      <c r="CS393" s="143"/>
      <c r="CT393" s="143"/>
      <c r="CU393" s="143"/>
      <c r="CV393" s="143"/>
      <c r="CW393" s="143"/>
      <c r="CX393" s="143"/>
      <c r="CY393" s="143"/>
      <c r="CZ393" s="143"/>
      <c r="DA393" s="143"/>
      <c r="DB393" s="143"/>
      <c r="DC393" s="143"/>
      <c r="DD393" s="143"/>
      <c r="DE393" s="143"/>
      <c r="DF393" s="143"/>
      <c r="DG393" s="143"/>
      <c r="DH393" s="143"/>
      <c r="DI393" s="143"/>
      <c r="DJ393" s="143"/>
      <c r="DK393" s="143"/>
      <c r="DL393" s="143"/>
      <c r="DM393" s="143"/>
      <c r="DN393" s="143"/>
      <c r="DO393" s="143"/>
      <c r="DP393" s="143"/>
      <c r="DQ393" s="143"/>
      <c r="DR393" s="143"/>
      <c r="DS393" s="143"/>
      <c r="DT393" s="143"/>
      <c r="DU393" s="143"/>
      <c r="DV393" s="143"/>
      <c r="DW393" s="143"/>
      <c r="DX393" s="143"/>
      <c r="DY393" s="143"/>
      <c r="DZ393" s="143"/>
      <c r="EA393" s="143"/>
      <c r="EB393" s="143"/>
      <c r="EC393" s="143"/>
      <c r="ED393" s="143"/>
      <c r="EE393" s="143"/>
      <c r="EF393" s="143"/>
      <c r="EG393" s="143"/>
      <c r="EH393" s="143"/>
      <c r="EI393" s="143"/>
      <c r="EJ393" s="143"/>
      <c r="EK393" s="143"/>
      <c r="EL393" s="143"/>
      <c r="EM393" s="143"/>
      <c r="EN393" s="143"/>
      <c r="EO393" s="143"/>
      <c r="EP393" s="143"/>
      <c r="EQ393" s="143"/>
      <c r="ER393" s="143"/>
      <c r="ES393" s="143"/>
      <c r="ET393" s="143"/>
      <c r="EU393" s="143"/>
      <c r="EV393" s="143"/>
      <c r="EW393" s="143"/>
      <c r="EX393" s="143"/>
      <c r="EY393" s="143"/>
      <c r="EZ393" s="143"/>
      <c r="FA393" s="143"/>
      <c r="FB393" s="143"/>
      <c r="FC393" s="143"/>
    </row>
    <row r="394" spans="1:159" s="73" customFormat="1">
      <c r="A394" s="74">
        <f>IF(F394&lt;&gt;"",1+MAX($A$2:A393),"")</f>
        <v>310</v>
      </c>
      <c r="B394" s="32"/>
      <c r="C394" s="76"/>
      <c r="D394" s="70" t="s">
        <v>194</v>
      </c>
      <c r="E394" s="124">
        <v>3175</v>
      </c>
      <c r="F394" s="63">
        <v>0.05</v>
      </c>
      <c r="G394" s="64">
        <f t="shared" ref="G394:G395" si="105">E394*(1+F394)</f>
        <v>3333.75</v>
      </c>
      <c r="H394" s="65" t="s">
        <v>39</v>
      </c>
      <c r="I394" s="37">
        <v>0</v>
      </c>
      <c r="J394" s="38">
        <f t="shared" si="97"/>
        <v>0</v>
      </c>
      <c r="K394" s="39">
        <v>0</v>
      </c>
      <c r="L394" s="40">
        <f t="shared" si="98"/>
        <v>0</v>
      </c>
      <c r="M394" s="40">
        <f t="shared" si="99"/>
        <v>0</v>
      </c>
      <c r="N394" s="40">
        <v>0</v>
      </c>
      <c r="O394" s="40">
        <f t="shared" si="100"/>
        <v>0</v>
      </c>
      <c r="P394" s="40">
        <f t="shared" si="101"/>
        <v>0</v>
      </c>
      <c r="Q394" s="30">
        <f t="shared" si="102"/>
        <v>0</v>
      </c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3"/>
      <c r="AD394" s="143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3"/>
      <c r="AP394" s="143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3"/>
      <c r="BB394" s="143"/>
      <c r="BC394" s="143"/>
      <c r="BD394" s="143"/>
      <c r="BE394" s="143"/>
      <c r="BF394" s="143"/>
      <c r="BG394" s="143"/>
      <c r="BH394" s="143"/>
      <c r="BI394" s="143"/>
      <c r="BJ394" s="143"/>
      <c r="BK394" s="143"/>
      <c r="BL394" s="143"/>
      <c r="BM394" s="143"/>
      <c r="BN394" s="143"/>
      <c r="BO394" s="143"/>
      <c r="BP394" s="143"/>
      <c r="BQ394" s="143"/>
      <c r="BR394" s="143"/>
      <c r="BS394" s="143"/>
      <c r="BT394" s="143"/>
      <c r="BU394" s="143"/>
      <c r="BV394" s="143"/>
      <c r="BW394" s="143"/>
      <c r="BX394" s="143"/>
      <c r="BY394" s="143"/>
      <c r="BZ394" s="143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3"/>
      <c r="CM394" s="143"/>
      <c r="CN394" s="143"/>
      <c r="CO394" s="143"/>
      <c r="CP394" s="143"/>
      <c r="CQ394" s="143"/>
      <c r="CR394" s="143"/>
      <c r="CS394" s="143"/>
      <c r="CT394" s="143"/>
      <c r="CU394" s="143"/>
      <c r="CV394" s="143"/>
      <c r="CW394" s="143"/>
      <c r="CX394" s="143"/>
      <c r="CY394" s="143"/>
      <c r="CZ394" s="143"/>
      <c r="DA394" s="143"/>
      <c r="DB394" s="143"/>
      <c r="DC394" s="143"/>
      <c r="DD394" s="143"/>
      <c r="DE394" s="143"/>
      <c r="DF394" s="143"/>
      <c r="DG394" s="143"/>
      <c r="DH394" s="143"/>
      <c r="DI394" s="143"/>
      <c r="DJ394" s="143"/>
      <c r="DK394" s="143"/>
      <c r="DL394" s="143"/>
      <c r="DM394" s="143"/>
      <c r="DN394" s="143"/>
      <c r="DO394" s="143"/>
      <c r="DP394" s="143"/>
      <c r="DQ394" s="143"/>
      <c r="DR394" s="143"/>
      <c r="DS394" s="143"/>
      <c r="DT394" s="143"/>
      <c r="DU394" s="143"/>
      <c r="DV394" s="143"/>
      <c r="DW394" s="143"/>
      <c r="DX394" s="143"/>
      <c r="DY394" s="143"/>
      <c r="DZ394" s="143"/>
      <c r="EA394" s="143"/>
      <c r="EB394" s="143"/>
      <c r="EC394" s="143"/>
      <c r="ED394" s="143"/>
      <c r="EE394" s="143"/>
      <c r="EF394" s="143"/>
      <c r="EG394" s="143"/>
      <c r="EH394" s="143"/>
      <c r="EI394" s="143"/>
      <c r="EJ394" s="143"/>
      <c r="EK394" s="143"/>
      <c r="EL394" s="143"/>
      <c r="EM394" s="143"/>
      <c r="EN394" s="143"/>
      <c r="EO394" s="143"/>
      <c r="EP394" s="143"/>
      <c r="EQ394" s="143"/>
      <c r="ER394" s="143"/>
      <c r="ES394" s="143"/>
      <c r="ET394" s="143"/>
      <c r="EU394" s="143"/>
      <c r="EV394" s="143"/>
      <c r="EW394" s="143"/>
      <c r="EX394" s="143"/>
      <c r="EY394" s="143"/>
      <c r="EZ394" s="143"/>
      <c r="FA394" s="143"/>
      <c r="FB394" s="143"/>
      <c r="FC394" s="143"/>
    </row>
    <row r="395" spans="1:159" s="73" customFormat="1">
      <c r="A395" s="74">
        <f>IF(F395&lt;&gt;"",1+MAX($A$2:A394),"")</f>
        <v>311</v>
      </c>
      <c r="B395" s="32"/>
      <c r="C395" s="76"/>
      <c r="D395" s="70" t="s">
        <v>195</v>
      </c>
      <c r="E395" s="124">
        <v>1589</v>
      </c>
      <c r="F395" s="63">
        <v>0.05</v>
      </c>
      <c r="G395" s="64">
        <f t="shared" si="105"/>
        <v>1668.45</v>
      </c>
      <c r="H395" s="65" t="s">
        <v>39</v>
      </c>
      <c r="I395" s="37">
        <v>0</v>
      </c>
      <c r="J395" s="38">
        <f t="shared" si="97"/>
        <v>0</v>
      </c>
      <c r="K395" s="39">
        <v>0</v>
      </c>
      <c r="L395" s="40">
        <f t="shared" si="98"/>
        <v>0</v>
      </c>
      <c r="M395" s="40">
        <f t="shared" si="99"/>
        <v>0</v>
      </c>
      <c r="N395" s="40">
        <v>0</v>
      </c>
      <c r="O395" s="40">
        <f t="shared" si="100"/>
        <v>0</v>
      </c>
      <c r="P395" s="40">
        <f t="shared" si="101"/>
        <v>0</v>
      </c>
      <c r="Q395" s="30">
        <f t="shared" si="102"/>
        <v>0</v>
      </c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  <c r="AG395" s="143"/>
      <c r="AH395" s="143"/>
      <c r="AI395" s="143"/>
      <c r="AJ395" s="143"/>
      <c r="AK395" s="143"/>
      <c r="AL395" s="143"/>
      <c r="AM395" s="143"/>
      <c r="AN395" s="143"/>
      <c r="AO395" s="143"/>
      <c r="AP395" s="143"/>
      <c r="AQ395" s="143"/>
      <c r="AR395" s="143"/>
      <c r="AS395" s="143"/>
      <c r="AT395" s="143"/>
      <c r="AU395" s="143"/>
      <c r="AV395" s="143"/>
      <c r="AW395" s="143"/>
      <c r="AX395" s="143"/>
      <c r="AY395" s="143"/>
      <c r="AZ395" s="143"/>
      <c r="BA395" s="143"/>
      <c r="BB395" s="143"/>
      <c r="BC395" s="143"/>
      <c r="BD395" s="143"/>
      <c r="BE395" s="143"/>
      <c r="BF395" s="143"/>
      <c r="BG395" s="143"/>
      <c r="BH395" s="143"/>
      <c r="BI395" s="143"/>
      <c r="BJ395" s="143"/>
      <c r="BK395" s="143"/>
      <c r="BL395" s="143"/>
      <c r="BM395" s="143"/>
      <c r="BN395" s="143"/>
      <c r="BO395" s="143"/>
      <c r="BP395" s="143"/>
      <c r="BQ395" s="143"/>
      <c r="BR395" s="143"/>
      <c r="BS395" s="143"/>
      <c r="BT395" s="143"/>
      <c r="BU395" s="143"/>
      <c r="BV395" s="143"/>
      <c r="BW395" s="143"/>
      <c r="BX395" s="143"/>
      <c r="BY395" s="143"/>
      <c r="BZ395" s="143"/>
      <c r="CA395" s="143"/>
      <c r="CB395" s="143"/>
      <c r="CC395" s="143"/>
      <c r="CD395" s="143"/>
      <c r="CE395" s="143"/>
      <c r="CF395" s="143"/>
      <c r="CG395" s="143"/>
      <c r="CH395" s="143"/>
      <c r="CI395" s="143"/>
      <c r="CJ395" s="143"/>
      <c r="CK395" s="143"/>
      <c r="CL395" s="143"/>
      <c r="CM395" s="143"/>
      <c r="CN395" s="143"/>
      <c r="CO395" s="143"/>
      <c r="CP395" s="143"/>
      <c r="CQ395" s="143"/>
      <c r="CR395" s="143"/>
      <c r="CS395" s="143"/>
      <c r="CT395" s="143"/>
      <c r="CU395" s="143"/>
      <c r="CV395" s="143"/>
      <c r="CW395" s="143"/>
      <c r="CX395" s="143"/>
      <c r="CY395" s="143"/>
      <c r="CZ395" s="143"/>
      <c r="DA395" s="143"/>
      <c r="DB395" s="143"/>
      <c r="DC395" s="143"/>
      <c r="DD395" s="143"/>
      <c r="DE395" s="143"/>
      <c r="DF395" s="143"/>
      <c r="DG395" s="143"/>
      <c r="DH395" s="143"/>
      <c r="DI395" s="143"/>
      <c r="DJ395" s="143"/>
      <c r="DK395" s="143"/>
      <c r="DL395" s="143"/>
      <c r="DM395" s="143"/>
      <c r="DN395" s="143"/>
      <c r="DO395" s="143"/>
      <c r="DP395" s="143"/>
      <c r="DQ395" s="143"/>
      <c r="DR395" s="143"/>
      <c r="DS395" s="143"/>
      <c r="DT395" s="143"/>
      <c r="DU395" s="143"/>
      <c r="DV395" s="143"/>
      <c r="DW395" s="143"/>
      <c r="DX395" s="143"/>
      <c r="DY395" s="143"/>
      <c r="DZ395" s="143"/>
      <c r="EA395" s="143"/>
      <c r="EB395" s="143"/>
      <c r="EC395" s="143"/>
      <c r="ED395" s="143"/>
      <c r="EE395" s="143"/>
      <c r="EF395" s="143"/>
      <c r="EG395" s="143"/>
      <c r="EH395" s="143"/>
      <c r="EI395" s="143"/>
      <c r="EJ395" s="143"/>
      <c r="EK395" s="143"/>
      <c r="EL395" s="143"/>
      <c r="EM395" s="143"/>
      <c r="EN395" s="143"/>
      <c r="EO395" s="143"/>
      <c r="EP395" s="143"/>
      <c r="EQ395" s="143"/>
      <c r="ER395" s="143"/>
      <c r="ES395" s="143"/>
      <c r="ET395" s="143"/>
      <c r="EU395" s="143"/>
      <c r="EV395" s="143"/>
      <c r="EW395" s="143"/>
      <c r="EX395" s="143"/>
      <c r="EY395" s="143"/>
      <c r="EZ395" s="143"/>
      <c r="FA395" s="143"/>
      <c r="FB395" s="143"/>
      <c r="FC395" s="143"/>
    </row>
    <row r="396" spans="1:159" ht="16" thickBot="1">
      <c r="A396" s="47" t="str">
        <f>IF(F396&lt;&gt;"",1+MAX($A$2:A395),"")</f>
        <v/>
      </c>
      <c r="B396" s="56"/>
      <c r="C396" s="57"/>
      <c r="D396" s="33"/>
      <c r="E396" s="58"/>
      <c r="F396" s="59"/>
      <c r="G396" s="58"/>
      <c r="H396" s="46"/>
      <c r="I396" s="48"/>
      <c r="J396" s="67"/>
      <c r="K396" s="68"/>
      <c r="L396" s="49"/>
      <c r="M396" s="49"/>
      <c r="N396" s="49"/>
      <c r="O396" s="49"/>
      <c r="P396" s="49"/>
      <c r="Q396" s="50"/>
      <c r="R396" s="140"/>
      <c r="S396" s="140"/>
    </row>
    <row r="397" spans="1:159" s="3" customFormat="1" ht="16" thickBot="1">
      <c r="A397" s="66" t="str">
        <f>IF(F397&lt;&gt;"",1+MAX($A$2:A396),"")</f>
        <v/>
      </c>
      <c r="B397" s="43"/>
      <c r="C397" s="51"/>
      <c r="D397" s="52" t="s">
        <v>34</v>
      </c>
      <c r="E397" s="53"/>
      <c r="F397" s="53"/>
      <c r="G397" s="53"/>
      <c r="H397" s="53"/>
      <c r="I397" s="53"/>
      <c r="J397" s="60"/>
      <c r="K397" s="60"/>
      <c r="L397" s="61"/>
      <c r="M397" s="62"/>
      <c r="N397" s="61"/>
      <c r="O397" s="54"/>
      <c r="P397" s="54"/>
      <c r="Q397" s="55">
        <f>SUM(Q22:Q395)</f>
        <v>0</v>
      </c>
      <c r="R397" s="140"/>
      <c r="S397" s="138"/>
      <c r="T397" s="138"/>
      <c r="U397" s="138"/>
      <c r="V397" s="138"/>
      <c r="W397" s="138"/>
      <c r="X397" s="138"/>
      <c r="Y397" s="138"/>
      <c r="Z397" s="138"/>
      <c r="AA397" s="138"/>
      <c r="AB397" s="138"/>
      <c r="AC397" s="138"/>
      <c r="AD397" s="138"/>
      <c r="AE397" s="138"/>
      <c r="AF397" s="138"/>
      <c r="AG397" s="138"/>
      <c r="AH397" s="138"/>
      <c r="AI397" s="138"/>
      <c r="AJ397" s="138"/>
      <c r="AK397" s="138"/>
      <c r="AL397" s="138"/>
      <c r="AM397" s="138"/>
      <c r="AN397" s="138"/>
      <c r="AO397" s="138"/>
      <c r="AP397" s="138"/>
      <c r="AQ397" s="138"/>
      <c r="AR397" s="138"/>
      <c r="AS397" s="138"/>
      <c r="AT397" s="138"/>
      <c r="AU397" s="138"/>
      <c r="AV397" s="138"/>
      <c r="AW397" s="138"/>
      <c r="AX397" s="138"/>
      <c r="AY397" s="138"/>
      <c r="AZ397" s="138"/>
      <c r="BA397" s="138"/>
      <c r="BB397" s="138"/>
      <c r="BC397" s="138"/>
      <c r="BD397" s="138"/>
      <c r="BE397" s="138"/>
      <c r="BF397" s="138"/>
      <c r="BG397" s="138"/>
      <c r="BH397" s="138"/>
      <c r="BI397" s="138"/>
      <c r="BJ397" s="138"/>
      <c r="BK397" s="138"/>
      <c r="BL397" s="138"/>
      <c r="BM397" s="138"/>
      <c r="BN397" s="138"/>
      <c r="BO397" s="138"/>
      <c r="BP397" s="138"/>
      <c r="BQ397" s="138"/>
      <c r="BR397" s="138"/>
      <c r="BS397" s="138"/>
      <c r="BT397" s="138"/>
      <c r="BU397" s="138"/>
      <c r="BV397" s="138"/>
      <c r="BW397" s="138"/>
      <c r="BX397" s="138"/>
      <c r="BY397" s="138"/>
      <c r="BZ397" s="138"/>
      <c r="CA397" s="138"/>
      <c r="CB397" s="138"/>
      <c r="CC397" s="138"/>
      <c r="CD397" s="138"/>
      <c r="CE397" s="138"/>
      <c r="CF397" s="138"/>
      <c r="CG397" s="138"/>
      <c r="CH397" s="138"/>
      <c r="CI397" s="138"/>
      <c r="CJ397" s="138"/>
      <c r="CK397" s="138"/>
      <c r="CL397" s="138"/>
      <c r="CM397" s="138"/>
      <c r="CN397" s="138"/>
      <c r="CO397" s="138"/>
      <c r="CP397" s="138"/>
      <c r="CQ397" s="138"/>
      <c r="CR397" s="138"/>
      <c r="CS397" s="138"/>
      <c r="CT397" s="138"/>
      <c r="CU397" s="138"/>
      <c r="CV397" s="138"/>
      <c r="CW397" s="138"/>
      <c r="CX397" s="138"/>
      <c r="CY397" s="138"/>
      <c r="CZ397" s="138"/>
      <c r="DA397" s="138"/>
      <c r="DB397" s="138"/>
      <c r="DC397" s="138"/>
      <c r="DD397" s="138"/>
      <c r="DE397" s="138"/>
      <c r="DF397" s="138"/>
      <c r="DG397" s="138"/>
      <c r="DH397" s="138"/>
      <c r="DI397" s="138"/>
      <c r="DJ397" s="138"/>
      <c r="DK397" s="138"/>
      <c r="DL397" s="138"/>
      <c r="DM397" s="138"/>
      <c r="DN397" s="138"/>
      <c r="DO397" s="138"/>
      <c r="DP397" s="138"/>
      <c r="DQ397" s="138"/>
      <c r="DR397" s="138"/>
      <c r="DS397" s="138"/>
      <c r="DT397" s="138"/>
      <c r="DU397" s="138"/>
      <c r="DV397" s="138"/>
      <c r="DW397" s="138"/>
      <c r="DX397" s="138"/>
      <c r="DY397" s="138"/>
      <c r="DZ397" s="138"/>
      <c r="EA397" s="138"/>
      <c r="EB397" s="138"/>
      <c r="EC397" s="138"/>
      <c r="ED397" s="138"/>
      <c r="EE397" s="138"/>
      <c r="EF397" s="138"/>
      <c r="EG397" s="138"/>
      <c r="EH397" s="138"/>
      <c r="EI397" s="138"/>
      <c r="EJ397" s="138"/>
      <c r="EK397" s="138"/>
      <c r="EL397" s="138"/>
      <c r="EM397" s="138"/>
      <c r="EN397" s="138"/>
      <c r="EO397" s="138"/>
      <c r="EP397" s="138"/>
      <c r="EQ397" s="138"/>
      <c r="ER397" s="138"/>
      <c r="ES397" s="138"/>
      <c r="ET397" s="138"/>
      <c r="EU397" s="138"/>
      <c r="EV397" s="138"/>
      <c r="EW397" s="138"/>
      <c r="EX397" s="138"/>
      <c r="EY397" s="138"/>
      <c r="EZ397" s="138"/>
      <c r="FA397" s="138"/>
      <c r="FB397" s="138"/>
      <c r="FC397" s="138"/>
    </row>
    <row r="398" spans="1:159" s="45" customFormat="1" ht="17" customHeight="1">
      <c r="A398" s="81" t="str">
        <f>IF(F398&lt;&gt;"",1+MAX($A$2:A397),"")</f>
        <v/>
      </c>
      <c r="B398" s="79"/>
      <c r="C398" s="79"/>
      <c r="D398" s="79"/>
      <c r="E398" s="79"/>
      <c r="F398" s="79"/>
      <c r="G398" s="79"/>
      <c r="H398" s="79"/>
      <c r="I398" s="79"/>
      <c r="J398" s="79"/>
      <c r="K398" s="126"/>
      <c r="L398" s="126"/>
      <c r="M398" s="126"/>
      <c r="N398" s="126"/>
      <c r="O398" s="126"/>
      <c r="P398" s="79"/>
      <c r="Q398" s="80"/>
      <c r="R398" s="141"/>
      <c r="S398" s="142"/>
      <c r="T398" s="141"/>
      <c r="U398" s="141"/>
      <c r="V398" s="141"/>
      <c r="W398" s="141"/>
      <c r="X398" s="141"/>
      <c r="Y398" s="141"/>
      <c r="Z398" s="141"/>
      <c r="AA398" s="141"/>
      <c r="AB398" s="141"/>
      <c r="AC398" s="141"/>
      <c r="AD398" s="141"/>
      <c r="AE398" s="141"/>
      <c r="AF398" s="141"/>
      <c r="AG398" s="141"/>
      <c r="AH398" s="141"/>
      <c r="AI398" s="141"/>
      <c r="AJ398" s="141"/>
      <c r="AK398" s="141"/>
      <c r="AL398" s="141"/>
      <c r="AM398" s="141"/>
      <c r="AN398" s="141"/>
      <c r="AO398" s="141"/>
      <c r="AP398" s="141"/>
      <c r="AQ398" s="141"/>
      <c r="AR398" s="141"/>
      <c r="AS398" s="141"/>
      <c r="AT398" s="141"/>
      <c r="AU398" s="141"/>
      <c r="AV398" s="141"/>
      <c r="AW398" s="141"/>
      <c r="AX398" s="141"/>
      <c r="AY398" s="141"/>
      <c r="AZ398" s="141"/>
      <c r="BA398" s="141"/>
      <c r="BB398" s="141"/>
      <c r="BC398" s="141"/>
      <c r="BD398" s="141"/>
      <c r="BE398" s="141"/>
      <c r="BF398" s="141"/>
      <c r="BG398" s="141"/>
      <c r="BH398" s="141"/>
      <c r="BI398" s="141"/>
      <c r="BJ398" s="141"/>
      <c r="BK398" s="141"/>
      <c r="BL398" s="141"/>
      <c r="BM398" s="141"/>
      <c r="BN398" s="141"/>
      <c r="BO398" s="141"/>
      <c r="BP398" s="141"/>
      <c r="BQ398" s="141"/>
      <c r="BR398" s="141"/>
      <c r="BS398" s="141"/>
      <c r="BT398" s="141"/>
      <c r="BU398" s="141"/>
      <c r="BV398" s="141"/>
      <c r="BW398" s="141"/>
      <c r="BX398" s="141"/>
      <c r="BY398" s="141"/>
      <c r="BZ398" s="141"/>
      <c r="CA398" s="141"/>
      <c r="CB398" s="141"/>
      <c r="CC398" s="141"/>
      <c r="CD398" s="141"/>
      <c r="CE398" s="141"/>
      <c r="CF398" s="141"/>
      <c r="CG398" s="141"/>
      <c r="CH398" s="141"/>
      <c r="CI398" s="141"/>
      <c r="CJ398" s="141"/>
      <c r="CK398" s="141"/>
      <c r="CL398" s="141"/>
      <c r="CM398" s="141"/>
      <c r="CN398" s="141"/>
      <c r="CO398" s="141"/>
      <c r="CP398" s="141"/>
      <c r="CQ398" s="141"/>
      <c r="CR398" s="141"/>
      <c r="CS398" s="141"/>
      <c r="CT398" s="141"/>
      <c r="CU398" s="141"/>
      <c r="CV398" s="141"/>
      <c r="CW398" s="141"/>
      <c r="CX398" s="141"/>
      <c r="CY398" s="141"/>
      <c r="CZ398" s="141"/>
      <c r="DA398" s="141"/>
      <c r="DB398" s="141"/>
      <c r="DC398" s="141"/>
      <c r="DD398" s="141"/>
      <c r="DE398" s="141"/>
      <c r="DF398" s="141"/>
      <c r="DG398" s="141"/>
      <c r="DH398" s="141"/>
      <c r="DI398" s="141"/>
      <c r="DJ398" s="141"/>
      <c r="DK398" s="141"/>
      <c r="DL398" s="141"/>
      <c r="DM398" s="141"/>
      <c r="DN398" s="141"/>
      <c r="DO398" s="141"/>
      <c r="DP398" s="141"/>
      <c r="DQ398" s="141"/>
      <c r="DR398" s="141"/>
      <c r="DS398" s="141"/>
      <c r="DT398" s="141"/>
      <c r="DU398" s="141"/>
      <c r="DV398" s="141"/>
      <c r="DW398" s="141"/>
      <c r="DX398" s="141"/>
      <c r="DY398" s="141"/>
      <c r="DZ398" s="141"/>
      <c r="EA398" s="141"/>
      <c r="EB398" s="141"/>
      <c r="EC398" s="141"/>
      <c r="ED398" s="141"/>
      <c r="EE398" s="141"/>
      <c r="EF398" s="141"/>
      <c r="EG398" s="141"/>
      <c r="EH398" s="141"/>
      <c r="EI398" s="141"/>
      <c r="EJ398" s="141"/>
      <c r="EK398" s="141"/>
      <c r="EL398" s="141"/>
      <c r="EM398" s="141"/>
      <c r="EN398" s="141"/>
      <c r="EO398" s="141"/>
      <c r="EP398" s="141"/>
      <c r="EQ398" s="141"/>
      <c r="ER398" s="141"/>
      <c r="ES398" s="141"/>
      <c r="ET398" s="141"/>
      <c r="EU398" s="141"/>
      <c r="EV398" s="141"/>
      <c r="EW398" s="141"/>
      <c r="EX398" s="141"/>
      <c r="EY398" s="141"/>
      <c r="EZ398" s="141"/>
      <c r="FA398" s="141"/>
      <c r="FB398" s="141"/>
      <c r="FC398" s="141"/>
    </row>
    <row r="399" spans="1:159" s="73" customFormat="1" ht="31">
      <c r="A399" s="82"/>
      <c r="B399" s="82"/>
      <c r="C399" s="82"/>
      <c r="D399" s="82"/>
      <c r="E399" s="82"/>
      <c r="F399" s="82"/>
      <c r="G399" s="82"/>
      <c r="H399" s="82"/>
      <c r="I399" s="82"/>
      <c r="J399" s="108"/>
      <c r="K399" s="203" t="s">
        <v>20</v>
      </c>
      <c r="L399" s="203"/>
      <c r="M399" s="204">
        <v>0</v>
      </c>
      <c r="N399" s="205" t="s">
        <v>22</v>
      </c>
      <c r="O399" s="204">
        <v>0</v>
      </c>
      <c r="P399" s="82"/>
      <c r="Q399" s="75"/>
      <c r="R399" s="143"/>
      <c r="S399" s="144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3"/>
      <c r="AD399" s="143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3"/>
      <c r="AP399" s="143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3"/>
      <c r="BB399" s="143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3"/>
      <c r="BN399" s="143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3"/>
      <c r="BZ399" s="143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3"/>
      <c r="CM399" s="143"/>
      <c r="CN399" s="143"/>
      <c r="CO399" s="143"/>
      <c r="CP399" s="143"/>
      <c r="CQ399" s="143"/>
      <c r="CR399" s="143"/>
      <c r="CS399" s="143"/>
      <c r="CT399" s="143"/>
      <c r="CU399" s="143"/>
      <c r="CV399" s="143"/>
      <c r="CW399" s="143"/>
      <c r="CX399" s="143"/>
      <c r="CY399" s="143"/>
      <c r="CZ399" s="143"/>
      <c r="DA399" s="143"/>
      <c r="DB399" s="143"/>
      <c r="DC399" s="143"/>
      <c r="DD399" s="143"/>
      <c r="DE399" s="143"/>
      <c r="DF399" s="143"/>
      <c r="DG399" s="143"/>
      <c r="DH399" s="143"/>
      <c r="DI399" s="143"/>
      <c r="DJ399" s="143"/>
      <c r="DK399" s="143"/>
      <c r="DL399" s="143"/>
      <c r="DM399" s="143"/>
      <c r="DN399" s="143"/>
      <c r="DO399" s="143"/>
      <c r="DP399" s="143"/>
      <c r="DQ399" s="143"/>
      <c r="DR399" s="143"/>
      <c r="DS399" s="143"/>
      <c r="DT399" s="143"/>
      <c r="DU399" s="143"/>
      <c r="DV399" s="143"/>
      <c r="DW399" s="143"/>
      <c r="DX399" s="143"/>
      <c r="DY399" s="143"/>
      <c r="DZ399" s="143"/>
      <c r="EA399" s="143"/>
      <c r="EB399" s="143"/>
      <c r="EC399" s="143"/>
      <c r="ED399" s="143"/>
      <c r="EE399" s="143"/>
      <c r="EF399" s="143"/>
      <c r="EG399" s="143"/>
      <c r="EH399" s="143"/>
      <c r="EI399" s="143"/>
      <c r="EJ399" s="143"/>
      <c r="EK399" s="143"/>
      <c r="EL399" s="143"/>
      <c r="EM399" s="143"/>
      <c r="EN399" s="143"/>
      <c r="EO399" s="143"/>
      <c r="EP399" s="143"/>
      <c r="EQ399" s="143"/>
      <c r="ER399" s="143"/>
      <c r="ES399" s="143"/>
      <c r="ET399" s="143"/>
      <c r="EU399" s="143"/>
      <c r="EV399" s="143"/>
      <c r="EW399" s="143"/>
      <c r="EX399" s="143"/>
      <c r="EY399" s="143"/>
      <c r="EZ399" s="143"/>
      <c r="FA399" s="143"/>
      <c r="FB399" s="143"/>
      <c r="FC399" s="143"/>
    </row>
    <row r="400" spans="1:159" s="73" customFormat="1">
      <c r="A400" s="166"/>
      <c r="B400" s="167"/>
      <c r="C400" s="168"/>
      <c r="D400" s="169" t="s">
        <v>41</v>
      </c>
      <c r="E400" s="170"/>
      <c r="F400" s="170"/>
      <c r="G400" s="171"/>
      <c r="H400" s="170"/>
      <c r="I400" s="170"/>
      <c r="J400" s="170"/>
      <c r="K400" s="170"/>
      <c r="L400" s="172"/>
      <c r="M400" s="172"/>
      <c r="N400" s="172"/>
      <c r="O400" s="172"/>
      <c r="P400" s="172"/>
      <c r="Q400" s="173">
        <v>0</v>
      </c>
      <c r="R400" s="146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3"/>
      <c r="AD400" s="143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3"/>
      <c r="AP400" s="143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3"/>
      <c r="BB400" s="143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3"/>
      <c r="BN400" s="143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3"/>
      <c r="BZ400" s="143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3"/>
      <c r="CM400" s="143"/>
      <c r="CN400" s="143"/>
      <c r="CO400" s="143"/>
      <c r="CP400" s="143"/>
      <c r="CQ400" s="143"/>
      <c r="CR400" s="143"/>
      <c r="CS400" s="143"/>
      <c r="CT400" s="143"/>
      <c r="CU400" s="143"/>
      <c r="CV400" s="143"/>
      <c r="CW400" s="143"/>
      <c r="CX400" s="143"/>
      <c r="CY400" s="143"/>
      <c r="CZ400" s="143"/>
      <c r="DA400" s="143"/>
      <c r="DB400" s="143"/>
      <c r="DC400" s="143"/>
      <c r="DD400" s="143"/>
      <c r="DE400" s="143"/>
      <c r="DF400" s="143"/>
      <c r="DG400" s="143"/>
      <c r="DH400" s="143"/>
      <c r="DI400" s="143"/>
      <c r="DJ400" s="143"/>
      <c r="DK400" s="143"/>
      <c r="DL400" s="143"/>
      <c r="DM400" s="143"/>
      <c r="DN400" s="143"/>
      <c r="DO400" s="143"/>
      <c r="DP400" s="143"/>
      <c r="DQ400" s="143"/>
      <c r="DR400" s="143"/>
      <c r="DS400" s="143"/>
      <c r="DT400" s="143"/>
      <c r="DU400" s="143"/>
      <c r="DV400" s="143"/>
      <c r="DW400" s="143"/>
      <c r="DX400" s="143"/>
      <c r="DY400" s="143"/>
      <c r="DZ400" s="143"/>
      <c r="EA400" s="143"/>
      <c r="EB400" s="143"/>
      <c r="EC400" s="143"/>
      <c r="ED400" s="143"/>
      <c r="EE400" s="143"/>
      <c r="EF400" s="143"/>
      <c r="EG400" s="143"/>
      <c r="EH400" s="143"/>
      <c r="EI400" s="143"/>
      <c r="EJ400" s="143"/>
      <c r="EK400" s="143"/>
      <c r="EL400" s="143"/>
      <c r="EM400" s="143"/>
      <c r="EN400" s="143"/>
      <c r="EO400" s="143"/>
      <c r="EP400" s="143"/>
      <c r="EQ400" s="143"/>
      <c r="ER400" s="143"/>
      <c r="ES400" s="143"/>
      <c r="ET400" s="143"/>
      <c r="EU400" s="143"/>
      <c r="EV400" s="143"/>
      <c r="EW400" s="143"/>
      <c r="EX400" s="143"/>
      <c r="EY400" s="143"/>
      <c r="EZ400" s="143"/>
      <c r="FA400" s="143"/>
      <c r="FB400" s="143"/>
      <c r="FC400" s="143"/>
    </row>
    <row r="401" spans="1:159" s="73" customFormat="1">
      <c r="A401" s="166"/>
      <c r="B401" s="167"/>
      <c r="C401" s="174"/>
      <c r="D401" s="175" t="s">
        <v>42</v>
      </c>
      <c r="E401" s="176"/>
      <c r="F401" s="168"/>
      <c r="G401" s="176"/>
      <c r="H401" s="168"/>
      <c r="I401" s="168"/>
      <c r="J401" s="168"/>
      <c r="K401" s="168"/>
      <c r="L401" s="177">
        <v>0.05</v>
      </c>
      <c r="M401" s="177"/>
      <c r="N401" s="177"/>
      <c r="O401" s="177"/>
      <c r="P401" s="177"/>
      <c r="Q401" s="173">
        <f>Q400*L401</f>
        <v>0</v>
      </c>
      <c r="R401" s="147"/>
      <c r="S401" s="148"/>
      <c r="T401" s="147"/>
      <c r="U401" s="147"/>
      <c r="V401" s="147"/>
      <c r="W401" s="147"/>
      <c r="X401" s="147"/>
      <c r="Y401" s="147"/>
      <c r="Z401" s="147"/>
      <c r="AA401" s="147"/>
      <c r="AB401" s="147"/>
      <c r="AC401" s="147"/>
      <c r="AD401" s="147"/>
      <c r="AE401" s="147"/>
      <c r="AF401" s="147"/>
      <c r="AG401" s="147"/>
      <c r="AH401" s="147"/>
      <c r="AI401" s="147"/>
      <c r="AJ401" s="147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3"/>
      <c r="BB401" s="143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3"/>
      <c r="BN401" s="143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3"/>
      <c r="BZ401" s="143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3"/>
      <c r="CM401" s="143"/>
      <c r="CN401" s="143"/>
      <c r="CO401" s="143"/>
      <c r="CP401" s="143"/>
      <c r="CQ401" s="143"/>
      <c r="CR401" s="143"/>
      <c r="CS401" s="143"/>
      <c r="CT401" s="143"/>
      <c r="CU401" s="143"/>
      <c r="CV401" s="143"/>
      <c r="CW401" s="143"/>
      <c r="CX401" s="143"/>
      <c r="CY401" s="143"/>
      <c r="CZ401" s="143"/>
      <c r="DA401" s="143"/>
      <c r="DB401" s="143"/>
      <c r="DC401" s="143"/>
      <c r="DD401" s="143"/>
      <c r="DE401" s="143"/>
      <c r="DF401" s="143"/>
      <c r="DG401" s="143"/>
      <c r="DH401" s="143"/>
      <c r="DI401" s="143"/>
      <c r="DJ401" s="143"/>
      <c r="DK401" s="143"/>
      <c r="DL401" s="143"/>
      <c r="DM401" s="143"/>
      <c r="DN401" s="143"/>
      <c r="DO401" s="143"/>
      <c r="DP401" s="143"/>
      <c r="DQ401" s="143"/>
      <c r="DR401" s="143"/>
      <c r="DS401" s="143"/>
      <c r="DT401" s="143"/>
      <c r="DU401" s="143"/>
      <c r="DV401" s="143"/>
      <c r="DW401" s="143"/>
      <c r="DX401" s="143"/>
      <c r="DY401" s="143"/>
      <c r="DZ401" s="143"/>
      <c r="EA401" s="143"/>
      <c r="EB401" s="143"/>
      <c r="EC401" s="143"/>
      <c r="ED401" s="143"/>
      <c r="EE401" s="143"/>
      <c r="EF401" s="143"/>
      <c r="EG401" s="143"/>
      <c r="EH401" s="143"/>
      <c r="EI401" s="143"/>
      <c r="EJ401" s="143"/>
      <c r="EK401" s="143"/>
      <c r="EL401" s="143"/>
      <c r="EM401" s="143"/>
      <c r="EN401" s="143"/>
      <c r="EO401" s="143"/>
      <c r="EP401" s="143"/>
      <c r="EQ401" s="143"/>
      <c r="ER401" s="143"/>
      <c r="ES401" s="143"/>
      <c r="ET401" s="143"/>
      <c r="EU401" s="143"/>
      <c r="EV401" s="143"/>
      <c r="EW401" s="143"/>
      <c r="EX401" s="143"/>
      <c r="EY401" s="143"/>
      <c r="EZ401" s="143"/>
      <c r="FA401" s="143"/>
      <c r="FB401" s="143"/>
      <c r="FC401" s="143"/>
    </row>
    <row r="402" spans="1:159" s="73" customFormat="1">
      <c r="A402" s="178"/>
      <c r="B402" s="179"/>
      <c r="C402" s="180"/>
      <c r="D402" s="181" t="s">
        <v>196</v>
      </c>
      <c r="E402" s="182"/>
      <c r="F402" s="183"/>
      <c r="G402" s="182"/>
      <c r="H402" s="183"/>
      <c r="I402" s="183"/>
      <c r="J402" s="183"/>
      <c r="K402" s="183"/>
      <c r="L402" s="184">
        <v>0.15</v>
      </c>
      <c r="M402" s="184"/>
      <c r="N402" s="184"/>
      <c r="O402" s="184"/>
      <c r="P402" s="184"/>
      <c r="Q402" s="185">
        <f>Q400*L402</f>
        <v>0</v>
      </c>
      <c r="R402" s="147"/>
      <c r="S402" s="147"/>
      <c r="T402" s="147"/>
      <c r="U402" s="147"/>
      <c r="V402" s="147"/>
      <c r="W402" s="147"/>
      <c r="X402" s="147"/>
      <c r="Y402" s="147"/>
      <c r="Z402" s="147"/>
      <c r="AA402" s="147"/>
      <c r="AB402" s="147"/>
      <c r="AC402" s="147"/>
      <c r="AD402" s="147"/>
      <c r="AE402" s="147"/>
      <c r="AF402" s="147"/>
      <c r="AG402" s="147"/>
      <c r="AH402" s="147"/>
      <c r="AI402" s="147"/>
      <c r="AJ402" s="147"/>
      <c r="AK402" s="143"/>
      <c r="AL402" s="143"/>
      <c r="AM402" s="143"/>
      <c r="AN402" s="143"/>
      <c r="AO402" s="143"/>
      <c r="AP402" s="143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3"/>
      <c r="BB402" s="143"/>
      <c r="BC402" s="143"/>
      <c r="BD402" s="143"/>
      <c r="BE402" s="143"/>
      <c r="BF402" s="143"/>
      <c r="BG402" s="143"/>
      <c r="BH402" s="143"/>
      <c r="BI402" s="143"/>
      <c r="BJ402" s="143"/>
      <c r="BK402" s="143"/>
      <c r="BL402" s="143"/>
      <c r="BM402" s="143"/>
      <c r="BN402" s="143"/>
      <c r="BO402" s="143"/>
      <c r="BP402" s="143"/>
      <c r="BQ402" s="143"/>
      <c r="BR402" s="143"/>
      <c r="BS402" s="143"/>
      <c r="BT402" s="143"/>
      <c r="BU402" s="143"/>
      <c r="BV402" s="143"/>
      <c r="BW402" s="143"/>
      <c r="BX402" s="143"/>
      <c r="BY402" s="143"/>
      <c r="BZ402" s="143"/>
      <c r="CA402" s="143"/>
      <c r="CB402" s="143"/>
      <c r="CC402" s="143"/>
      <c r="CD402" s="143"/>
      <c r="CE402" s="143"/>
      <c r="CF402" s="143"/>
      <c r="CG402" s="143"/>
      <c r="CH402" s="143"/>
      <c r="CI402" s="143"/>
      <c r="CJ402" s="143"/>
      <c r="CK402" s="143"/>
      <c r="CL402" s="143"/>
      <c r="CM402" s="143"/>
      <c r="CN402" s="143"/>
      <c r="CO402" s="143"/>
      <c r="CP402" s="143"/>
      <c r="CQ402" s="143"/>
      <c r="CR402" s="143"/>
      <c r="CS402" s="143"/>
      <c r="CT402" s="143"/>
      <c r="CU402" s="143"/>
      <c r="CV402" s="143"/>
      <c r="CW402" s="143"/>
      <c r="CX402" s="143"/>
      <c r="CY402" s="143"/>
      <c r="CZ402" s="143"/>
      <c r="DA402" s="143"/>
      <c r="DB402" s="143"/>
      <c r="DC402" s="143"/>
      <c r="DD402" s="143"/>
      <c r="DE402" s="143"/>
      <c r="DF402" s="143"/>
      <c r="DG402" s="143"/>
      <c r="DH402" s="143"/>
      <c r="DI402" s="143"/>
      <c r="DJ402" s="143"/>
      <c r="DK402" s="143"/>
      <c r="DL402" s="143"/>
      <c r="DM402" s="143"/>
      <c r="DN402" s="143"/>
      <c r="DO402" s="143"/>
      <c r="DP402" s="143"/>
      <c r="DQ402" s="143"/>
      <c r="DR402" s="143"/>
      <c r="DS402" s="143"/>
      <c r="DT402" s="143"/>
      <c r="DU402" s="143"/>
      <c r="DV402" s="143"/>
      <c r="DW402" s="143"/>
      <c r="DX402" s="143"/>
      <c r="DY402" s="143"/>
      <c r="DZ402" s="143"/>
      <c r="EA402" s="143"/>
      <c r="EB402" s="143"/>
      <c r="EC402" s="143"/>
      <c r="ED402" s="143"/>
      <c r="EE402" s="143"/>
      <c r="EF402" s="143"/>
      <c r="EG402" s="143"/>
      <c r="EH402" s="143"/>
      <c r="EI402" s="143"/>
      <c r="EJ402" s="143"/>
      <c r="EK402" s="143"/>
      <c r="EL402" s="143"/>
      <c r="EM402" s="143"/>
      <c r="EN402" s="143"/>
      <c r="EO402" s="143"/>
      <c r="EP402" s="143"/>
      <c r="EQ402" s="143"/>
      <c r="ER402" s="143"/>
      <c r="ES402" s="143"/>
      <c r="ET402" s="143"/>
      <c r="EU402" s="143"/>
      <c r="EV402" s="143"/>
      <c r="EW402" s="143"/>
      <c r="EX402" s="143"/>
      <c r="EY402" s="143"/>
      <c r="EZ402" s="143"/>
      <c r="FA402" s="143"/>
      <c r="FB402" s="143"/>
      <c r="FC402" s="143"/>
    </row>
    <row r="403" spans="1:159" s="73" customFormat="1">
      <c r="A403" s="186"/>
      <c r="B403" s="187"/>
      <c r="C403" s="188"/>
      <c r="D403" s="189" t="s">
        <v>197</v>
      </c>
      <c r="E403" s="190"/>
      <c r="F403" s="191"/>
      <c r="G403" s="190"/>
      <c r="H403" s="191"/>
      <c r="I403" s="191"/>
      <c r="J403" s="191"/>
      <c r="K403" s="191"/>
      <c r="L403" s="192">
        <v>0.08</v>
      </c>
      <c r="M403" s="192"/>
      <c r="N403" s="192"/>
      <c r="O403" s="192"/>
      <c r="P403" s="192"/>
      <c r="Q403" s="193">
        <f>Q400*L403</f>
        <v>0</v>
      </c>
      <c r="R403" s="147"/>
      <c r="S403" s="147"/>
      <c r="T403" s="147"/>
      <c r="U403" s="147"/>
      <c r="V403" s="147"/>
      <c r="W403" s="147"/>
      <c r="X403" s="147"/>
      <c r="Y403" s="147"/>
      <c r="Z403" s="147"/>
      <c r="AA403" s="147"/>
      <c r="AB403" s="147"/>
      <c r="AC403" s="147"/>
      <c r="AD403" s="147"/>
      <c r="AE403" s="147"/>
      <c r="AF403" s="147"/>
      <c r="AG403" s="147"/>
      <c r="AH403" s="147"/>
      <c r="AI403" s="147"/>
      <c r="AJ403" s="147"/>
      <c r="AK403" s="143"/>
      <c r="AL403" s="143"/>
      <c r="AM403" s="143"/>
      <c r="AN403" s="143"/>
      <c r="AO403" s="143"/>
      <c r="AP403" s="143"/>
      <c r="AQ403" s="143"/>
      <c r="AR403" s="143"/>
      <c r="AS403" s="143"/>
      <c r="AT403" s="143"/>
      <c r="AU403" s="143"/>
      <c r="AV403" s="143"/>
      <c r="AW403" s="143"/>
      <c r="AX403" s="143"/>
      <c r="AY403" s="143"/>
      <c r="AZ403" s="143"/>
      <c r="BA403" s="143"/>
      <c r="BB403" s="143"/>
      <c r="BC403" s="143"/>
      <c r="BD403" s="143"/>
      <c r="BE403" s="143"/>
      <c r="BF403" s="143"/>
      <c r="BG403" s="143"/>
      <c r="BH403" s="143"/>
      <c r="BI403" s="143"/>
      <c r="BJ403" s="143"/>
      <c r="BK403" s="143"/>
      <c r="BL403" s="143"/>
      <c r="BM403" s="143"/>
      <c r="BN403" s="143"/>
      <c r="BO403" s="143"/>
      <c r="BP403" s="143"/>
      <c r="BQ403" s="143"/>
      <c r="BR403" s="143"/>
      <c r="BS403" s="143"/>
      <c r="BT403" s="143"/>
      <c r="BU403" s="143"/>
      <c r="BV403" s="143"/>
      <c r="BW403" s="143"/>
      <c r="BX403" s="143"/>
      <c r="BY403" s="143"/>
      <c r="BZ403" s="143"/>
      <c r="CA403" s="143"/>
      <c r="CB403" s="143"/>
      <c r="CC403" s="143"/>
      <c r="CD403" s="143"/>
      <c r="CE403" s="143"/>
      <c r="CF403" s="143"/>
      <c r="CG403" s="143"/>
      <c r="CH403" s="143"/>
      <c r="CI403" s="143"/>
      <c r="CJ403" s="143"/>
      <c r="CK403" s="143"/>
      <c r="CL403" s="143"/>
      <c r="CM403" s="143"/>
      <c r="CN403" s="143"/>
      <c r="CO403" s="143"/>
      <c r="CP403" s="143"/>
      <c r="CQ403" s="143"/>
      <c r="CR403" s="143"/>
      <c r="CS403" s="143"/>
      <c r="CT403" s="143"/>
      <c r="CU403" s="143"/>
      <c r="CV403" s="143"/>
      <c r="CW403" s="143"/>
      <c r="CX403" s="143"/>
      <c r="CY403" s="143"/>
      <c r="CZ403" s="143"/>
      <c r="DA403" s="143"/>
      <c r="DB403" s="143"/>
      <c r="DC403" s="143"/>
      <c r="DD403" s="143"/>
      <c r="DE403" s="143"/>
      <c r="DF403" s="143"/>
      <c r="DG403" s="143"/>
      <c r="DH403" s="143"/>
      <c r="DI403" s="143"/>
      <c r="DJ403" s="143"/>
      <c r="DK403" s="143"/>
      <c r="DL403" s="143"/>
      <c r="DM403" s="143"/>
      <c r="DN403" s="143"/>
      <c r="DO403" s="143"/>
      <c r="DP403" s="143"/>
      <c r="DQ403" s="143"/>
      <c r="DR403" s="143"/>
      <c r="DS403" s="143"/>
      <c r="DT403" s="143"/>
      <c r="DU403" s="143"/>
      <c r="DV403" s="143"/>
      <c r="DW403" s="143"/>
      <c r="DX403" s="143"/>
      <c r="DY403" s="143"/>
      <c r="DZ403" s="143"/>
      <c r="EA403" s="143"/>
      <c r="EB403" s="143"/>
      <c r="EC403" s="143"/>
      <c r="ED403" s="143"/>
      <c r="EE403" s="143"/>
      <c r="EF403" s="143"/>
      <c r="EG403" s="143"/>
      <c r="EH403" s="143"/>
      <c r="EI403" s="143"/>
      <c r="EJ403" s="143"/>
      <c r="EK403" s="143"/>
      <c r="EL403" s="143"/>
      <c r="EM403" s="143"/>
      <c r="EN403" s="143"/>
      <c r="EO403" s="143"/>
      <c r="EP403" s="143"/>
      <c r="EQ403" s="143"/>
      <c r="ER403" s="143"/>
      <c r="ES403" s="143"/>
      <c r="ET403" s="143"/>
      <c r="EU403" s="143"/>
      <c r="EV403" s="143"/>
      <c r="EW403" s="143"/>
      <c r="EX403" s="143"/>
      <c r="EY403" s="143"/>
      <c r="EZ403" s="143"/>
      <c r="FA403" s="143"/>
      <c r="FB403" s="143"/>
      <c r="FC403" s="143"/>
    </row>
    <row r="404" spans="1:159" s="73" customFormat="1">
      <c r="A404" s="186"/>
      <c r="B404" s="187"/>
      <c r="C404" s="188"/>
      <c r="D404" s="189" t="s">
        <v>4</v>
      </c>
      <c r="E404" s="190"/>
      <c r="F404" s="191"/>
      <c r="G404" s="190"/>
      <c r="H404" s="191"/>
      <c r="I404" s="191"/>
      <c r="J404" s="191"/>
      <c r="K404" s="191"/>
      <c r="L404" s="194">
        <v>1.4999999999999999E-2</v>
      </c>
      <c r="M404" s="194"/>
      <c r="N404" s="194"/>
      <c r="O404" s="194"/>
      <c r="P404" s="194"/>
      <c r="Q404" s="193">
        <f>Q400*L404</f>
        <v>0</v>
      </c>
      <c r="R404" s="147"/>
      <c r="S404" s="147"/>
      <c r="T404" s="147"/>
      <c r="U404" s="147"/>
      <c r="V404" s="147"/>
      <c r="W404" s="147"/>
      <c r="X404" s="147"/>
      <c r="Y404" s="147"/>
      <c r="Z404" s="147"/>
      <c r="AA404" s="147"/>
      <c r="AB404" s="147"/>
      <c r="AC404" s="147"/>
      <c r="AD404" s="147"/>
      <c r="AE404" s="147"/>
      <c r="AF404" s="147"/>
      <c r="AG404" s="147"/>
      <c r="AH404" s="147"/>
      <c r="AI404" s="147"/>
      <c r="AJ404" s="147"/>
      <c r="AK404" s="143"/>
      <c r="AL404" s="143"/>
      <c r="AM404" s="143"/>
      <c r="AN404" s="143"/>
      <c r="AO404" s="143"/>
      <c r="AP404" s="143"/>
      <c r="AQ404" s="143"/>
      <c r="AR404" s="143"/>
      <c r="AS404" s="143"/>
      <c r="AT404" s="143"/>
      <c r="AU404" s="143"/>
      <c r="AV404" s="143"/>
      <c r="AW404" s="143"/>
      <c r="AX404" s="143"/>
      <c r="AY404" s="143"/>
      <c r="AZ404" s="143"/>
      <c r="BA404" s="143"/>
      <c r="BB404" s="143"/>
      <c r="BC404" s="143"/>
      <c r="BD404" s="143"/>
      <c r="BE404" s="143"/>
      <c r="BF404" s="143"/>
      <c r="BG404" s="143"/>
      <c r="BH404" s="143"/>
      <c r="BI404" s="143"/>
      <c r="BJ404" s="143"/>
      <c r="BK404" s="143"/>
      <c r="BL404" s="143"/>
      <c r="BM404" s="143"/>
      <c r="BN404" s="143"/>
      <c r="BO404" s="143"/>
      <c r="BP404" s="143"/>
      <c r="BQ404" s="143"/>
      <c r="BR404" s="143"/>
      <c r="BS404" s="143"/>
      <c r="BT404" s="143"/>
      <c r="BU404" s="143"/>
      <c r="BV404" s="143"/>
      <c r="BW404" s="143"/>
      <c r="BX404" s="143"/>
      <c r="BY404" s="143"/>
      <c r="BZ404" s="143"/>
      <c r="CA404" s="143"/>
      <c r="CB404" s="143"/>
      <c r="CC404" s="143"/>
      <c r="CD404" s="143"/>
      <c r="CE404" s="143"/>
      <c r="CF404" s="143"/>
      <c r="CG404" s="143"/>
      <c r="CH404" s="143"/>
      <c r="CI404" s="143"/>
      <c r="CJ404" s="143"/>
      <c r="CK404" s="143"/>
      <c r="CL404" s="143"/>
      <c r="CM404" s="143"/>
      <c r="CN404" s="143"/>
      <c r="CO404" s="143"/>
      <c r="CP404" s="143"/>
      <c r="CQ404" s="143"/>
      <c r="CR404" s="143"/>
      <c r="CS404" s="143"/>
      <c r="CT404" s="143"/>
      <c r="CU404" s="143"/>
      <c r="CV404" s="143"/>
      <c r="CW404" s="143"/>
      <c r="CX404" s="143"/>
      <c r="CY404" s="143"/>
      <c r="CZ404" s="143"/>
      <c r="DA404" s="143"/>
      <c r="DB404" s="143"/>
      <c r="DC404" s="143"/>
      <c r="DD404" s="143"/>
      <c r="DE404" s="143"/>
      <c r="DF404" s="143"/>
      <c r="DG404" s="143"/>
      <c r="DH404" s="143"/>
      <c r="DI404" s="143"/>
      <c r="DJ404" s="143"/>
      <c r="DK404" s="143"/>
      <c r="DL404" s="143"/>
      <c r="DM404" s="143"/>
      <c r="DN404" s="143"/>
      <c r="DO404" s="143"/>
      <c r="DP404" s="143"/>
      <c r="DQ404" s="143"/>
      <c r="DR404" s="143"/>
      <c r="DS404" s="143"/>
      <c r="DT404" s="143"/>
      <c r="DU404" s="143"/>
      <c r="DV404" s="143"/>
      <c r="DW404" s="143"/>
      <c r="DX404" s="143"/>
      <c r="DY404" s="143"/>
      <c r="DZ404" s="143"/>
      <c r="EA404" s="143"/>
      <c r="EB404" s="143"/>
      <c r="EC404" s="143"/>
      <c r="ED404" s="143"/>
      <c r="EE404" s="143"/>
      <c r="EF404" s="143"/>
      <c r="EG404" s="143"/>
      <c r="EH404" s="143"/>
      <c r="EI404" s="143"/>
      <c r="EJ404" s="143"/>
      <c r="EK404" s="143"/>
      <c r="EL404" s="143"/>
      <c r="EM404" s="143"/>
      <c r="EN404" s="143"/>
      <c r="EO404" s="143"/>
      <c r="EP404" s="143"/>
      <c r="EQ404" s="143"/>
      <c r="ER404" s="143"/>
      <c r="ES404" s="143"/>
      <c r="ET404" s="143"/>
      <c r="EU404" s="143"/>
      <c r="EV404" s="143"/>
      <c r="EW404" s="143"/>
      <c r="EX404" s="143"/>
      <c r="EY404" s="143"/>
      <c r="EZ404" s="143"/>
      <c r="FA404" s="143"/>
      <c r="FB404" s="143"/>
      <c r="FC404" s="143"/>
    </row>
    <row r="405" spans="1:159" s="73" customFormat="1">
      <c r="A405" s="195"/>
      <c r="B405" s="196"/>
      <c r="C405" s="197"/>
      <c r="D405" s="198" t="s">
        <v>5</v>
      </c>
      <c r="E405" s="199"/>
      <c r="F405" s="199"/>
      <c r="G405" s="200"/>
      <c r="H405" s="199"/>
      <c r="I405" s="199"/>
      <c r="J405" s="199"/>
      <c r="K405" s="199"/>
      <c r="L405" s="201"/>
      <c r="M405" s="201"/>
      <c r="N405" s="201"/>
      <c r="O405" s="201"/>
      <c r="P405" s="201"/>
      <c r="Q405" s="202">
        <f>SUM(Q400:Q404)</f>
        <v>0</v>
      </c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3"/>
      <c r="AD405" s="143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3"/>
      <c r="AP405" s="143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3"/>
      <c r="BB405" s="143"/>
      <c r="BC405" s="143"/>
      <c r="BD405" s="143"/>
      <c r="BE405" s="143"/>
      <c r="BF405" s="143"/>
      <c r="BG405" s="143"/>
      <c r="BH405" s="143"/>
      <c r="BI405" s="143"/>
      <c r="BJ405" s="143"/>
      <c r="BK405" s="143"/>
      <c r="BL405" s="143"/>
      <c r="BM405" s="143"/>
      <c r="BN405" s="143"/>
      <c r="BO405" s="143"/>
      <c r="BP405" s="143"/>
      <c r="BQ405" s="143"/>
      <c r="BR405" s="143"/>
      <c r="BS405" s="143"/>
      <c r="BT405" s="143"/>
      <c r="BU405" s="143"/>
      <c r="BV405" s="143"/>
      <c r="BW405" s="143"/>
      <c r="BX405" s="143"/>
      <c r="BY405" s="143"/>
      <c r="BZ405" s="143"/>
      <c r="CA405" s="143"/>
      <c r="CB405" s="143"/>
      <c r="CC405" s="143"/>
      <c r="CD405" s="143"/>
      <c r="CE405" s="143"/>
      <c r="CF405" s="143"/>
      <c r="CG405" s="143"/>
      <c r="CH405" s="143"/>
      <c r="CI405" s="143"/>
      <c r="CJ405" s="143"/>
      <c r="CK405" s="143"/>
      <c r="CL405" s="143"/>
      <c r="CM405" s="143"/>
      <c r="CN405" s="143"/>
      <c r="CO405" s="143"/>
      <c r="CP405" s="143"/>
      <c r="CQ405" s="143"/>
      <c r="CR405" s="143"/>
      <c r="CS405" s="143"/>
      <c r="CT405" s="143"/>
      <c r="CU405" s="143"/>
      <c r="CV405" s="143"/>
      <c r="CW405" s="143"/>
      <c r="CX405" s="143"/>
      <c r="CY405" s="143"/>
      <c r="CZ405" s="143"/>
      <c r="DA405" s="143"/>
      <c r="DB405" s="143"/>
      <c r="DC405" s="143"/>
      <c r="DD405" s="143"/>
      <c r="DE405" s="143"/>
      <c r="DF405" s="143"/>
      <c r="DG405" s="143"/>
      <c r="DH405" s="143"/>
      <c r="DI405" s="143"/>
      <c r="DJ405" s="143"/>
      <c r="DK405" s="143"/>
      <c r="DL405" s="143"/>
      <c r="DM405" s="143"/>
      <c r="DN405" s="143"/>
      <c r="DO405" s="143"/>
      <c r="DP405" s="143"/>
      <c r="DQ405" s="143"/>
      <c r="DR405" s="143"/>
      <c r="DS405" s="143"/>
      <c r="DT405" s="143"/>
      <c r="DU405" s="143"/>
      <c r="DV405" s="143"/>
      <c r="DW405" s="143"/>
      <c r="DX405" s="143"/>
      <c r="DY405" s="143"/>
      <c r="DZ405" s="143"/>
      <c r="EA405" s="143"/>
      <c r="EB405" s="143"/>
      <c r="EC405" s="143"/>
      <c r="ED405" s="143"/>
      <c r="EE405" s="143"/>
      <c r="EF405" s="143"/>
      <c r="EG405" s="143"/>
      <c r="EH405" s="143"/>
      <c r="EI405" s="143"/>
      <c r="EJ405" s="143"/>
      <c r="EK405" s="143"/>
      <c r="EL405" s="143"/>
      <c r="EM405" s="143"/>
      <c r="EN405" s="143"/>
      <c r="EO405" s="143"/>
      <c r="EP405" s="143"/>
      <c r="EQ405" s="143"/>
      <c r="ER405" s="143"/>
      <c r="ES405" s="143"/>
      <c r="ET405" s="143"/>
      <c r="EU405" s="143"/>
      <c r="EV405" s="143"/>
      <c r="EW405" s="143"/>
      <c r="EX405" s="143"/>
      <c r="EY405" s="143"/>
      <c r="EZ405" s="143"/>
      <c r="FA405" s="143"/>
      <c r="FB405" s="143"/>
      <c r="FC405" s="143"/>
    </row>
  </sheetData>
  <mergeCells count="6">
    <mergeCell ref="K399:L399"/>
    <mergeCell ref="A2:Q2"/>
    <mergeCell ref="B3:C3"/>
    <mergeCell ref="B4:C4"/>
    <mergeCell ref="B5:C5"/>
    <mergeCell ref="Q10:Q16"/>
  </mergeCells>
  <printOptions horizontalCentered="1"/>
  <pageMargins left="0.7" right="0.7" top="0.75" bottom="0.75" header="0.3" footer="0.3"/>
  <pageSetup paperSize="9" scale="36" fitToHeight="0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47"/>
  <sheetViews>
    <sheetView workbookViewId="0">
      <selection activeCell="E17" sqref="E17"/>
    </sheetView>
  </sheetViews>
  <sheetFormatPr defaultColWidth="9.08203125" defaultRowHeight="14.5"/>
  <cols>
    <col min="1" max="1" width="26.9140625" style="107" bestFit="1" customWidth="1"/>
    <col min="2" max="2" width="19.6640625" style="86" customWidth="1"/>
    <col min="3" max="3" width="20.58203125" style="86" customWidth="1"/>
    <col min="4" max="16384" width="9.08203125" style="86"/>
  </cols>
  <sheetData>
    <row r="1" spans="1:3" ht="15" thickBot="1">
      <c r="A1" s="84"/>
      <c r="B1" s="85"/>
      <c r="C1" s="85"/>
    </row>
    <row r="2" spans="1:3">
      <c r="A2" s="84"/>
      <c r="B2" s="158"/>
      <c r="C2" s="159"/>
    </row>
    <row r="3" spans="1:3">
      <c r="A3" s="84"/>
      <c r="B3" s="160"/>
      <c r="C3" s="161"/>
    </row>
    <row r="4" spans="1:3" ht="15" thickBot="1">
      <c r="A4" s="84"/>
      <c r="B4" s="162"/>
      <c r="C4" s="163"/>
    </row>
    <row r="5" spans="1:3" ht="15" thickBot="1">
      <c r="A5" s="84"/>
      <c r="B5" s="84"/>
      <c r="C5" s="84"/>
    </row>
    <row r="6" spans="1:3" ht="16" thickBot="1">
      <c r="A6" s="84"/>
      <c r="B6" s="87" t="s">
        <v>43</v>
      </c>
      <c r="C6" s="88" t="s">
        <v>44</v>
      </c>
    </row>
    <row r="7" spans="1:3" ht="15.5">
      <c r="A7" s="89"/>
      <c r="B7" s="90"/>
      <c r="C7" s="109"/>
    </row>
    <row r="8" spans="1:3" ht="15.5">
      <c r="A8" s="91" t="s">
        <v>45</v>
      </c>
      <c r="B8" s="92" t="s">
        <v>46</v>
      </c>
      <c r="C8" s="110">
        <v>126.26</v>
      </c>
    </row>
    <row r="9" spans="1:3" ht="15.5">
      <c r="A9" s="91" t="s">
        <v>2</v>
      </c>
      <c r="B9" s="92" t="s">
        <v>47</v>
      </c>
      <c r="C9" s="110">
        <v>146.5</v>
      </c>
    </row>
    <row r="10" spans="1:3" ht="15.5">
      <c r="A10" s="91" t="s">
        <v>48</v>
      </c>
      <c r="B10" s="92" t="s">
        <v>49</v>
      </c>
      <c r="C10" s="110">
        <v>146.5</v>
      </c>
    </row>
    <row r="11" spans="1:3" ht="15.5">
      <c r="A11" s="91" t="s">
        <v>3</v>
      </c>
      <c r="B11" s="92" t="s">
        <v>50</v>
      </c>
      <c r="C11" s="110">
        <v>129.29</v>
      </c>
    </row>
    <row r="12" spans="1:3" ht="15.5">
      <c r="A12" s="91" t="s">
        <v>51</v>
      </c>
      <c r="B12" s="92" t="s">
        <v>51</v>
      </c>
      <c r="C12" s="110">
        <v>126.26</v>
      </c>
    </row>
    <row r="13" spans="1:3" ht="15.5">
      <c r="A13" s="91" t="s">
        <v>52</v>
      </c>
      <c r="B13" s="92" t="s">
        <v>52</v>
      </c>
      <c r="C13" s="110">
        <v>125</v>
      </c>
    </row>
    <row r="14" spans="1:3" ht="15.5">
      <c r="A14" s="91" t="s">
        <v>53</v>
      </c>
      <c r="B14" s="92" t="s">
        <v>54</v>
      </c>
      <c r="C14" s="110">
        <v>105</v>
      </c>
    </row>
    <row r="15" spans="1:3" ht="15.5">
      <c r="A15" s="91" t="s">
        <v>55</v>
      </c>
      <c r="B15" s="92" t="s">
        <v>56</v>
      </c>
      <c r="C15" s="110">
        <v>122</v>
      </c>
    </row>
    <row r="16" spans="1:3" ht="15.5">
      <c r="A16" s="91" t="s">
        <v>1</v>
      </c>
      <c r="B16" s="92" t="s">
        <v>57</v>
      </c>
      <c r="C16" s="110">
        <v>111.13</v>
      </c>
    </row>
    <row r="17" spans="1:3" ht="15.5">
      <c r="A17" s="91" t="s">
        <v>98</v>
      </c>
      <c r="B17" s="92" t="s">
        <v>99</v>
      </c>
      <c r="C17" s="110">
        <v>155</v>
      </c>
    </row>
    <row r="18" spans="1:3" ht="15.5">
      <c r="A18" s="91" t="s">
        <v>101</v>
      </c>
      <c r="B18" s="92" t="s">
        <v>100</v>
      </c>
      <c r="C18" s="110">
        <v>127.5</v>
      </c>
    </row>
    <row r="19" spans="1:3" ht="15.5">
      <c r="A19" s="91" t="s">
        <v>102</v>
      </c>
      <c r="B19" s="92" t="s">
        <v>58</v>
      </c>
      <c r="C19" s="110">
        <v>90</v>
      </c>
    </row>
    <row r="20" spans="1:3" ht="16" thickBot="1">
      <c r="A20" s="93"/>
      <c r="B20" s="94"/>
      <c r="C20" s="95"/>
    </row>
    <row r="21" spans="1:3" ht="15" thickBot="1">
      <c r="A21" s="84"/>
      <c r="B21" s="84"/>
      <c r="C21" s="84"/>
    </row>
    <row r="22" spans="1:3" ht="15" thickBot="1">
      <c r="A22" s="96" t="s">
        <v>59</v>
      </c>
      <c r="B22" s="97">
        <v>0</v>
      </c>
      <c r="C22" s="84"/>
    </row>
    <row r="23" spans="1:3" ht="15" thickBot="1">
      <c r="A23" s="84"/>
      <c r="B23" s="84"/>
      <c r="C23" s="84"/>
    </row>
    <row r="24" spans="1:3" ht="16" thickBot="1">
      <c r="A24" s="84"/>
      <c r="B24" s="164" t="s">
        <v>14</v>
      </c>
      <c r="C24" s="165"/>
    </row>
    <row r="25" spans="1:3" ht="15.5">
      <c r="A25" s="98" t="s">
        <v>60</v>
      </c>
      <c r="B25" s="99" t="s">
        <v>38</v>
      </c>
      <c r="C25" s="100">
        <v>0</v>
      </c>
    </row>
    <row r="26" spans="1:3" ht="15.5">
      <c r="A26" s="101" t="s">
        <v>61</v>
      </c>
      <c r="B26" s="102" t="s">
        <v>39</v>
      </c>
      <c r="C26" s="103">
        <v>0.05</v>
      </c>
    </row>
    <row r="27" spans="1:3" ht="15.5">
      <c r="A27" s="101" t="s">
        <v>62</v>
      </c>
      <c r="B27" s="102" t="s">
        <v>37</v>
      </c>
      <c r="C27" s="103">
        <v>0.1</v>
      </c>
    </row>
    <row r="28" spans="1:3" ht="15.5">
      <c r="A28" s="101" t="s">
        <v>63</v>
      </c>
      <c r="B28" s="102" t="s">
        <v>64</v>
      </c>
      <c r="C28" s="103">
        <v>0.1</v>
      </c>
    </row>
    <row r="29" spans="1:3" ht="15.5">
      <c r="A29" s="101" t="s">
        <v>65</v>
      </c>
      <c r="B29" s="102" t="s">
        <v>35</v>
      </c>
      <c r="C29" s="103">
        <v>0.1</v>
      </c>
    </row>
    <row r="30" spans="1:3" ht="15.5">
      <c r="A30" s="101" t="s">
        <v>66</v>
      </c>
      <c r="B30" s="102" t="s">
        <v>27</v>
      </c>
      <c r="C30" s="103">
        <v>0</v>
      </c>
    </row>
    <row r="31" spans="1:3" ht="15.5">
      <c r="A31" s="101" t="s">
        <v>67</v>
      </c>
      <c r="B31" s="102" t="s">
        <v>68</v>
      </c>
      <c r="C31" s="103">
        <v>0</v>
      </c>
    </row>
    <row r="32" spans="1:3" ht="15.5">
      <c r="A32" s="101" t="s">
        <v>69</v>
      </c>
      <c r="B32" s="102" t="s">
        <v>70</v>
      </c>
      <c r="C32" s="103">
        <v>0</v>
      </c>
    </row>
    <row r="33" spans="1:3" ht="15.5">
      <c r="A33" s="101" t="s">
        <v>71</v>
      </c>
      <c r="B33" s="102" t="s">
        <v>72</v>
      </c>
      <c r="C33" s="103">
        <v>0</v>
      </c>
    </row>
    <row r="34" spans="1:3" ht="15.5">
      <c r="A34" s="101" t="s">
        <v>73</v>
      </c>
      <c r="B34" s="102" t="s">
        <v>74</v>
      </c>
      <c r="C34" s="103">
        <v>0</v>
      </c>
    </row>
    <row r="35" spans="1:3" ht="15.5">
      <c r="A35" s="101" t="s">
        <v>75</v>
      </c>
      <c r="B35" s="102" t="s">
        <v>76</v>
      </c>
      <c r="C35" s="103">
        <v>0.1</v>
      </c>
    </row>
    <row r="36" spans="1:3" ht="15.5">
      <c r="A36" s="101" t="s">
        <v>77</v>
      </c>
      <c r="B36" s="102" t="s">
        <v>36</v>
      </c>
      <c r="C36" s="103">
        <v>0.1</v>
      </c>
    </row>
    <row r="37" spans="1:3" ht="15.5">
      <c r="A37" s="101" t="s">
        <v>78</v>
      </c>
      <c r="B37" s="102" t="s">
        <v>79</v>
      </c>
      <c r="C37" s="103">
        <v>0</v>
      </c>
    </row>
    <row r="38" spans="1:3" ht="15.5">
      <c r="A38" s="101" t="s">
        <v>80</v>
      </c>
      <c r="B38" s="102" t="s">
        <v>81</v>
      </c>
      <c r="C38" s="103">
        <v>0</v>
      </c>
    </row>
    <row r="39" spans="1:3" ht="15.5">
      <c r="A39" s="101" t="s">
        <v>82</v>
      </c>
      <c r="B39" s="102" t="s">
        <v>82</v>
      </c>
      <c r="C39" s="103">
        <v>0.1</v>
      </c>
    </row>
    <row r="40" spans="1:3" ht="15.5">
      <c r="A40" s="101" t="s">
        <v>83</v>
      </c>
      <c r="B40" s="102" t="s">
        <v>84</v>
      </c>
      <c r="C40" s="103">
        <v>0</v>
      </c>
    </row>
    <row r="41" spans="1:3" ht="15.5">
      <c r="A41" s="101" t="s">
        <v>85</v>
      </c>
      <c r="B41" s="102" t="s">
        <v>86</v>
      </c>
      <c r="C41" s="103">
        <v>0</v>
      </c>
    </row>
    <row r="42" spans="1:3" ht="15.5">
      <c r="A42" s="101" t="s">
        <v>87</v>
      </c>
      <c r="B42" s="102" t="s">
        <v>88</v>
      </c>
      <c r="C42" s="103">
        <v>0</v>
      </c>
    </row>
    <row r="43" spans="1:3" ht="15.5">
      <c r="A43" s="101" t="s">
        <v>78</v>
      </c>
      <c r="B43" s="102" t="s">
        <v>89</v>
      </c>
      <c r="C43" s="103">
        <v>0</v>
      </c>
    </row>
    <row r="44" spans="1:3" ht="15.5">
      <c r="A44" s="101" t="s">
        <v>90</v>
      </c>
      <c r="B44" s="102" t="s">
        <v>91</v>
      </c>
      <c r="C44" s="103">
        <v>0</v>
      </c>
    </row>
    <row r="45" spans="1:3" ht="15.5">
      <c r="A45" s="101" t="s">
        <v>92</v>
      </c>
      <c r="B45" s="102" t="s">
        <v>93</v>
      </c>
      <c r="C45" s="103">
        <v>0</v>
      </c>
    </row>
    <row r="46" spans="1:3" ht="15.5">
      <c r="A46" s="101" t="s">
        <v>94</v>
      </c>
      <c r="B46" s="102" t="s">
        <v>95</v>
      </c>
      <c r="C46" s="103">
        <v>0.1</v>
      </c>
    </row>
    <row r="47" spans="1:3" ht="16" thickBot="1">
      <c r="A47" s="104" t="s">
        <v>96</v>
      </c>
      <c r="B47" s="105" t="s">
        <v>96</v>
      </c>
      <c r="C47" s="106">
        <v>0</v>
      </c>
    </row>
  </sheetData>
  <mergeCells count="2">
    <mergeCell ref="B2:C4"/>
    <mergeCell ref="B24:C2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3F1803DE-BBC0-4868-85A3-D931EE4CA22C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Takeoff Breakdown</vt:lpstr>
      <vt:lpstr>LABOR SHEET</vt:lpstr>
      <vt:lpstr>'Takeoff Breakdown'!Print_Area</vt:lpstr>
      <vt:lpstr>'Takeoff Breakdown'!Print_Titles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thinkpad</cp:lastModifiedBy>
  <cp:lastPrinted>2023-01-11T20:23:00Z</cp:lastPrinted>
  <dcterms:created xsi:type="dcterms:W3CDTF">2016-03-30T11:57:00Z</dcterms:created>
  <dcterms:modified xsi:type="dcterms:W3CDTF">2025-02-14T18:16:36Z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{3F1803DE-BBC0-4868-85A3-D931EE4CA22C}</vt:lpwstr>
  </property>
  <property fmtid="{D5CDD505-2E9C-101B-9397-08002B2CF9AE}" pid="6" name="ICV">
    <vt:lpwstr>EC1FCEACD50048F7BE22E171269F4281_12</vt:lpwstr>
  </property>
  <property fmtid="{D5CDD505-2E9C-101B-9397-08002B2CF9AE}" pid="7" name="KSOProductBuildVer">
    <vt:lpwstr>1033-12.2.0.13431</vt:lpwstr>
  </property>
</Properties>
</file>